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240" windowHeight="9240"/>
  </bookViews>
  <sheets>
    <sheet name="Upravičeni stroški" sheetId="1" r:id="rId1"/>
    <sheet name="Projekt skupno" sheetId="3" r:id="rId2"/>
  </sheets>
  <definedNames>
    <definedName name="_xlnm.Print_Area" localSheetId="0">'Upravičeni stroški'!$A$1:$S$63</definedName>
    <definedName name="_xlnm.Print_Titles" localSheetId="0">'Upravičeni stroški'!$1:$13</definedName>
  </definedNames>
  <calcPr calcId="145621"/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B21" i="1" l="1"/>
  <c r="O62" i="1" l="1"/>
  <c r="O61" i="1"/>
  <c r="J62" i="1"/>
  <c r="E36" i="1"/>
  <c r="J61" i="1"/>
  <c r="J63" i="1" s="1"/>
  <c r="O63" i="1" l="1"/>
  <c r="I37" i="1" l="1"/>
  <c r="M37" i="1"/>
  <c r="M42" i="1" l="1"/>
  <c r="R42" i="1" s="1"/>
  <c r="I42" i="1"/>
  <c r="N42" i="1" s="1"/>
  <c r="M46" i="1"/>
  <c r="R46" i="1" s="1"/>
  <c r="I46" i="1"/>
  <c r="N46" i="1" s="1"/>
  <c r="M44" i="1"/>
  <c r="R44" i="1" s="1"/>
  <c r="I44" i="1"/>
  <c r="N44" i="1" s="1"/>
  <c r="M43" i="1"/>
  <c r="R43" i="1" s="1"/>
  <c r="M45" i="1"/>
  <c r="R45" i="1" s="1"/>
  <c r="M47" i="1"/>
  <c r="R47" i="1" s="1"/>
  <c r="M41" i="1"/>
  <c r="R41" i="1" s="1"/>
  <c r="I41" i="1"/>
  <c r="N41" i="1" s="1"/>
  <c r="I43" i="1"/>
  <c r="N43" i="1" s="1"/>
  <c r="I45" i="1"/>
  <c r="N45" i="1" s="1"/>
  <c r="I47" i="1"/>
  <c r="N47" i="1" s="1"/>
  <c r="F36" i="1" l="1"/>
  <c r="F62" i="1" l="1"/>
  <c r="F61" i="1"/>
  <c r="M40" i="1"/>
  <c r="R40" i="1" s="1"/>
  <c r="M51" i="1"/>
  <c r="R51" i="1" s="1"/>
  <c r="M55" i="1"/>
  <c r="R55" i="1" s="1"/>
  <c r="M59" i="1"/>
  <c r="R59" i="1" s="1"/>
  <c r="M49" i="1"/>
  <c r="R49" i="1" s="1"/>
  <c r="M53" i="1"/>
  <c r="R53" i="1" s="1"/>
  <c r="M57" i="1"/>
  <c r="R57" i="1" s="1"/>
  <c r="M48" i="1"/>
  <c r="R48" i="1" s="1"/>
  <c r="M50" i="1"/>
  <c r="R50" i="1" s="1"/>
  <c r="M52" i="1"/>
  <c r="R52" i="1" s="1"/>
  <c r="M54" i="1"/>
  <c r="R54" i="1" s="1"/>
  <c r="M56" i="1"/>
  <c r="R56" i="1" s="1"/>
  <c r="M58" i="1"/>
  <c r="R58" i="1" s="1"/>
  <c r="P62" i="1"/>
  <c r="P61" i="1"/>
  <c r="P63" i="1" l="1"/>
  <c r="G62" i="1"/>
  <c r="M61" i="1"/>
  <c r="G61" i="1"/>
  <c r="I38" i="1"/>
  <c r="I39" i="1"/>
  <c r="N39" i="1" s="1"/>
  <c r="N38" i="1"/>
  <c r="M38" i="1"/>
  <c r="R38" i="1" s="1"/>
  <c r="M39" i="1"/>
  <c r="R39" i="1" s="1"/>
  <c r="K61" i="1" l="1"/>
  <c r="K62" i="1"/>
  <c r="G63" i="1"/>
  <c r="R61" i="1"/>
  <c r="I36" i="1"/>
  <c r="I62" i="1" s="1"/>
  <c r="K63" i="1" l="1"/>
  <c r="N36" i="1"/>
  <c r="B23" i="1" l="1"/>
  <c r="B22" i="1"/>
  <c r="I60" i="1"/>
  <c r="N60" i="1" s="1"/>
  <c r="M60" i="1"/>
  <c r="R60" i="1" s="1"/>
  <c r="I54" i="1"/>
  <c r="N54" i="1" s="1"/>
  <c r="D21" i="3"/>
  <c r="B17" i="3"/>
  <c r="B16" i="3"/>
  <c r="Q41" i="1" l="1"/>
  <c r="L4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0" i="1"/>
  <c r="Q38" i="1"/>
  <c r="Q36" i="1"/>
  <c r="L56" i="1"/>
  <c r="L52" i="1"/>
  <c r="L48" i="1"/>
  <c r="L44" i="1"/>
  <c r="L40" i="1"/>
  <c r="L36" i="1"/>
  <c r="L59" i="1"/>
  <c r="L57" i="1"/>
  <c r="L55" i="1"/>
  <c r="L53" i="1"/>
  <c r="L51" i="1"/>
  <c r="L49" i="1"/>
  <c r="L47" i="1"/>
  <c r="L45" i="1"/>
  <c r="L43" i="1"/>
  <c r="L39" i="1"/>
  <c r="L37" i="1"/>
  <c r="Q39" i="1"/>
  <c r="Q37" i="1"/>
  <c r="L60" i="1"/>
  <c r="L58" i="1"/>
  <c r="L54" i="1"/>
  <c r="L50" i="1"/>
  <c r="L46" i="1"/>
  <c r="L42" i="1"/>
  <c r="L38" i="1"/>
  <c r="H21" i="3"/>
  <c r="Q61" i="1"/>
  <c r="Q62" i="1"/>
  <c r="S54" i="1"/>
  <c r="S44" i="1"/>
  <c r="H61" i="1"/>
  <c r="S45" i="1"/>
  <c r="I49" i="1"/>
  <c r="N49" i="1" s="1"/>
  <c r="I53" i="1"/>
  <c r="N53" i="1" s="1"/>
  <c r="I57" i="1"/>
  <c r="N57" i="1" s="1"/>
  <c r="I50" i="1"/>
  <c r="N50" i="1" s="1"/>
  <c r="I56" i="1"/>
  <c r="N56" i="1" s="1"/>
  <c r="S56" i="1"/>
  <c r="S40" i="1"/>
  <c r="I40" i="1"/>
  <c r="S51" i="1"/>
  <c r="I51" i="1"/>
  <c r="N51" i="1" s="1"/>
  <c r="S55" i="1"/>
  <c r="I55" i="1"/>
  <c r="N55" i="1" s="1"/>
  <c r="I59" i="1"/>
  <c r="N59" i="1" s="1"/>
  <c r="I48" i="1"/>
  <c r="N48" i="1" s="1"/>
  <c r="S48" i="1"/>
  <c r="I52" i="1"/>
  <c r="N52" i="1" s="1"/>
  <c r="S52" i="1"/>
  <c r="I58" i="1"/>
  <c r="N58" i="1" s="1"/>
  <c r="M36" i="1"/>
  <c r="N40" i="1" l="1"/>
  <c r="I61" i="1"/>
  <c r="L61" i="1"/>
  <c r="L62" i="1"/>
  <c r="H62" i="1"/>
  <c r="H63" i="1" s="1"/>
  <c r="B25" i="1" s="1"/>
  <c r="S47" i="1"/>
  <c r="S41" i="1"/>
  <c r="S39" i="1"/>
  <c r="Q63" i="1"/>
  <c r="M21" i="3" s="1"/>
  <c r="N21" i="3" s="1"/>
  <c r="S38" i="1"/>
  <c r="S59" i="1"/>
  <c r="S49" i="1"/>
  <c r="S58" i="1"/>
  <c r="S46" i="1"/>
  <c r="S43" i="1"/>
  <c r="S42" i="1"/>
  <c r="S57" i="1"/>
  <c r="S50" i="1"/>
  <c r="S53" i="1"/>
  <c r="S60" i="1"/>
  <c r="R37" i="1"/>
  <c r="S37" i="1"/>
  <c r="N37" i="1"/>
  <c r="R36" i="1"/>
  <c r="S36" i="1"/>
  <c r="B24" i="1"/>
  <c r="I63" i="1" l="1"/>
  <c r="H20" i="3" s="1"/>
  <c r="I20" i="3"/>
  <c r="L63" i="1"/>
  <c r="N62" i="1"/>
  <c r="N61" i="1"/>
  <c r="N63" i="1" s="1"/>
  <c r="O21" i="3"/>
  <c r="E21" i="3"/>
  <c r="F21" i="3" s="1"/>
  <c r="S61" i="1"/>
  <c r="I21" i="3"/>
  <c r="J21" i="3" s="1"/>
  <c r="S62" i="1"/>
  <c r="D20" i="3"/>
  <c r="D22" i="3" s="1"/>
  <c r="B30" i="1"/>
  <c r="E20" i="3"/>
  <c r="J20" i="3" l="1"/>
  <c r="K20" i="3" s="1"/>
  <c r="H22" i="3"/>
  <c r="H23" i="3"/>
  <c r="M20" i="3"/>
  <c r="N20" i="3" s="1"/>
  <c r="N22" i="3" s="1"/>
  <c r="L21" i="3"/>
  <c r="L20" i="3"/>
  <c r="S63" i="1"/>
  <c r="O20" i="3"/>
  <c r="K21" i="3"/>
  <c r="E22" i="3"/>
  <c r="F20" i="3"/>
  <c r="G21" i="3"/>
  <c r="D23" i="3"/>
  <c r="E23" i="3"/>
  <c r="I22" i="3"/>
  <c r="J23" i="3" l="1"/>
  <c r="J22" i="3"/>
  <c r="N23" i="3"/>
  <c r="B21" i="3"/>
  <c r="C21" i="3" s="1"/>
  <c r="L23" i="3"/>
  <c r="L22" i="3"/>
  <c r="O22" i="3"/>
  <c r="O23" i="3"/>
  <c r="K23" i="3"/>
  <c r="K22" i="3"/>
  <c r="F22" i="3"/>
  <c r="B26" i="1"/>
  <c r="G20" i="3"/>
  <c r="F23" i="3"/>
  <c r="I23" i="3"/>
  <c r="B28" i="1"/>
  <c r="B29" i="1"/>
  <c r="G22" i="3" l="1"/>
  <c r="B27" i="1"/>
  <c r="G23" i="3"/>
  <c r="M23" i="3"/>
  <c r="M22" i="3"/>
  <c r="F63" i="1"/>
  <c r="M62" i="1"/>
  <c r="R62" i="1" s="1"/>
  <c r="R63" i="1" s="1"/>
  <c r="B20" i="3" l="1"/>
  <c r="B23" i="3" s="1"/>
  <c r="M63" i="1"/>
  <c r="C20" i="3" l="1"/>
  <c r="C23" i="3" s="1"/>
  <c r="B22" i="3"/>
  <c r="C22" i="3" s="1"/>
</calcChain>
</file>

<file path=xl/sharedStrings.xml><?xml version="1.0" encoding="utf-8"?>
<sst xmlns="http://schemas.openxmlformats.org/spreadsheetml/2006/main" count="71" uniqueCount="67">
  <si>
    <t>SKUPAJ</t>
  </si>
  <si>
    <t>Projekt:</t>
  </si>
  <si>
    <t>Podjetje:</t>
  </si>
  <si>
    <t>Velikost podjetja*:</t>
  </si>
  <si>
    <t>Znesek subvencije
(EUR)</t>
  </si>
  <si>
    <t>Delež sofinanciranja:</t>
  </si>
  <si>
    <t>Predvideno povprečno mesečno število ur, ki jih bo zaposleni opravil na projektu
(standardni obseg delovnih ur na mesec*povprečni delež zaposlitve na projektu)</t>
  </si>
  <si>
    <t>Maksimalni strošek na zaposlenega (standardni obseg stroška na uro*število ur na projektu)
(EUR)</t>
  </si>
  <si>
    <t>Preostanek planiranih delovnih ur na projektu po obdobju prvega poročila</t>
  </si>
  <si>
    <t>Nerealizirane ure na projektu, glede na plan</t>
  </si>
  <si>
    <t>Nerealiziran znesek sofinanciranja
(EUR)</t>
  </si>
  <si>
    <t>Opravljeno število delovnih ur, ki jih je zaposleni opravil na projektu v obdobju prvega poročila</t>
  </si>
  <si>
    <t>Opravljeno število delovnih ur, ki jih je zaposleni opravil na projektu v obdobju drugega poročila</t>
  </si>
  <si>
    <t>Plan</t>
  </si>
  <si>
    <t>Realizacija</t>
  </si>
  <si>
    <t>Število ur na projektu</t>
  </si>
  <si>
    <t>Znesek upravičenih stroškov
(EUR)</t>
  </si>
  <si>
    <t>Število ur na projektu v obdobju prvega poročila</t>
  </si>
  <si>
    <t>Število ur na projektu v obdobju drugega poročila</t>
  </si>
  <si>
    <t>Preostanek glede na plan</t>
  </si>
  <si>
    <t>Znesek subvencije v letu 2014
(EUR)</t>
  </si>
  <si>
    <t>Znesek subvencije v letu 2015
(EUR)</t>
  </si>
  <si>
    <t>Višina stroška za opravljene delovne ure na projektu v obdobju prvega poročila
(EUR)</t>
  </si>
  <si>
    <t>Višina stroška za opravljene delovne ure na projektu v obdobju drugega poročila
(EUR)</t>
  </si>
  <si>
    <t>Znesek subvencije za opravljene delovne ure na projektu v obdobju prvega poročila
(EUR)</t>
  </si>
  <si>
    <t>Znesek subvencije za opravljene delovne ure na projektuv obdobju drugega poročila
(EUR)</t>
  </si>
  <si>
    <t>Odstotek realizacije (%)</t>
  </si>
  <si>
    <t>Naziv RR projekta:</t>
  </si>
  <si>
    <t xml:space="preserve">Kratica RR projekta: </t>
  </si>
  <si>
    <t>Upravičeni stroški RR projekta v EUR</t>
  </si>
  <si>
    <t>Višina zaprošenega sofinanciranja za RR projekt v EUR</t>
  </si>
  <si>
    <t>Zasebna vlaganja podjetja v realizacijo projekta v EUR</t>
  </si>
  <si>
    <t xml:space="preserve">Maksimalni znesek sofinanciranja
(EUR)
</t>
  </si>
  <si>
    <t>* velikost podjetja določite skladno z določili Priloge 1 k Uredbi komisije (ES) št. 800/2008 z dne 6.8.2008</t>
  </si>
  <si>
    <t>Pojasnilo izračuna/višine: Razlika med upravičenimi stroški RR projekta in višino zaprošenega sofinanciranja</t>
  </si>
  <si>
    <t>Pojasnilo izračuna: (60.999/1.700)*delež sofinanciranja; zaokroženo navzdol na dve decimalki</t>
  </si>
  <si>
    <t xml:space="preserve">Pojasnilo:  Izračun sorazmerno upošteva predvidena razpoložljiva proračunska sredstva programa RNP za leto 2015 </t>
  </si>
  <si>
    <t xml:space="preserve">Pojasnilo:  Izračun sorazmerno upošteva predvidena razpoložljiva proračunska sredstva programa RNP za leto 2014 </t>
  </si>
  <si>
    <r>
      <t>Pojasnilo: Obrazec 4 izpolnite tako, da vpišete relevantne  podatke</t>
    </r>
    <r>
      <rPr>
        <sz val="12"/>
        <color theme="3" tint="0.39997558519241921"/>
        <rFont val="Times New Roman"/>
        <family val="1"/>
        <charset val="238"/>
      </rPr>
      <t xml:space="preserve"> v rumeno zapolnjene celice </t>
    </r>
    <r>
      <rPr>
        <sz val="12"/>
        <color theme="1"/>
        <rFont val="Times New Roman"/>
        <family val="1"/>
        <charset val="238"/>
      </rPr>
      <t>na zavihku upravičeni stroški. Pri navajanju upoštevajte Pojasnila, ki so del Obrazca 4.  Izpolnjen Obrazec 4: »Finančni načrt projekta« natisnite (oba zavihka Upravičeni stroški ter Projekt skupno) in ga vložite v mapo z sponko ali registrator, ter ga uporabite pri izdelavi elektronske kopije prijave na CD-ju ali na USB nosilcu. Elektronska kopija prijave mora vsebovati celoten pdf  prijave ter word datoteke (Obrazec 1: »Prijavni obrazec«, Obrazec 2: »Podatki o prijavitelju«, Obrazec 3: »Podatki o projektu«, Obrazec 5: »Pogodba o dodelitvi subvencije in izvedbi RR projekta«, Obrazec 6: »Predhodno vrednotenje prijave«) ter excel datoteko (Obrazec 4: »Finančni načrt RR projekta«).</t>
    </r>
  </si>
  <si>
    <t>Število FTE</t>
  </si>
  <si>
    <t>Izberite iz spustnega seznama</t>
  </si>
  <si>
    <t>Predvideno število delovnih ur, ki jih bo zaposleni opravil na projektu (povprečno mesečno število ur zaposlenega na projektu*število mesecev zaposlitve na projektu)</t>
  </si>
  <si>
    <t>Izpolnjujete v času prijave</t>
  </si>
  <si>
    <t>Izpolnjujete v času poročanja</t>
  </si>
  <si>
    <t>Načrtovano število delovnih ur v obdobju prvega poročila
(število upošteva proračunske omejitve)</t>
  </si>
  <si>
    <t>Načrtovano število delovnih ur v obdobju drugega poročila
(število upošteva proračunske omejitve)</t>
  </si>
  <si>
    <t>Podjetje prijavitelj:</t>
  </si>
  <si>
    <t>V letu 2014 predvideno sofinanciranje RR projekta v EUR</t>
  </si>
  <si>
    <t>V letu 2015 predvideno sofinanciranje RR projekta v EUR</t>
  </si>
  <si>
    <r>
      <t xml:space="preserve">Predvideni povprečni delež zaposlitve na projektu </t>
    </r>
    <r>
      <rPr>
        <b/>
        <sz val="11"/>
        <color theme="1"/>
        <rFont val="Calibri"/>
        <family val="2"/>
        <charset val="238"/>
        <scheme val="minor"/>
      </rPr>
      <t xml:space="preserve">v % </t>
    </r>
    <r>
      <rPr>
        <sz val="11"/>
        <color theme="1"/>
        <rFont val="Calibri"/>
        <family val="2"/>
        <charset val="238"/>
        <scheme val="minor"/>
      </rPr>
      <t xml:space="preserve">(navedite povprečni delež  delovnega časa, ki ga bo zaposleni opravil na projektu tekom zaposlitve na projektu) </t>
    </r>
  </si>
  <si>
    <t>Ime in priimek člana projektne skupine (navajate le tiste člane projektne skupine, ki jih želite uveljavljati za sofinanciranje - upravičeni so le stroški za zaposlene z najmanj VI. stopnjo izobrazbe). V primeru da gre za predvideno novo zaposlitev, navedite: Nova zaposlitev</t>
  </si>
  <si>
    <t>Znesek sofinanciranja/uro dela na projektu za zaposlene s VII. stopnjo izobrazbe (EUR)</t>
  </si>
  <si>
    <t>Znesek sofinanciranja/uro dela na projektu za zaposlene s VI. stopnjo izobrazbe (EUR)</t>
  </si>
  <si>
    <t>Pojasnilo izračuna: (60.999/1.700)*(2/3)*delež sofinanciranja; zaokroženo navzdol na dve decimalki</t>
  </si>
  <si>
    <t>Stopnja izobrazbe (izberite iz spustnega seznama; najprej navedite vse zaposlene s VII. stopnjo izobrazbe, nato s VI.)</t>
  </si>
  <si>
    <t>SKUPAJ VII. stopnja izobrazbe</t>
  </si>
  <si>
    <t>SKUPAJ VI. stopnja izobrazbe</t>
  </si>
  <si>
    <t>Predvideno število mesecev zaposlitve na projektu (obdobje ne sme biti daljše od obdobja upravičenosti stroškov tj. od datuma roka za oddajo na posamezno odpiranje do maksimalno 31.12.2014)</t>
  </si>
  <si>
    <t>EU del
(EUR)</t>
  </si>
  <si>
    <t>SLO del
(EUR)</t>
  </si>
  <si>
    <t>Sofinanciranje projekta - EU del (EUR)</t>
  </si>
  <si>
    <t>Sofinanciranje projekta - SLO del (EUR)</t>
  </si>
  <si>
    <t>Prispevek EU znaša 85 % celotnega zneska sofinanciranja (zaokroženo navzdol na dve decimalki)</t>
  </si>
  <si>
    <t>Prispevek SLO znaša 15 % celotnega zneska sofinanciranja (zaokroženo navzgor na dve decimalki)</t>
  </si>
  <si>
    <t>Pojasnilo:  Upravičeni stroški (vsota višine sofinanciranih stroškov z javnimi viri ter višine lastnih virov); Stroški ur sofinanciranih članov RR projektne skupine RNP 2013, na osnovi standardnega obsega stroškov na enoto.</t>
  </si>
  <si>
    <t>Obrazec 4: Finančni načrt projekta (s spremembami iz UL RS št. 96/13, 22.11.2013)</t>
  </si>
  <si>
    <t>Obrazec 4: Finančni načrt  projekta (s spremembami iz UL RS št. 96/13, 22.11.2013)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</si>
</sst>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4" fontId="0" fillId="0" borderId="2" xfId="0" applyNumberFormat="1" applyBorder="1"/>
    <xf numFmtId="3" fontId="0" fillId="0" borderId="2" xfId="0" applyNumberFormat="1" applyBorder="1"/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2" borderId="16" xfId="0" applyFill="1" applyBorder="1" applyAlignment="1">
      <alignment horizontal="center" vertical="center" wrapText="1"/>
    </xf>
    <xf numFmtId="3" fontId="0" fillId="0" borderId="2" xfId="0" applyNumberFormat="1" applyFill="1" applyBorder="1"/>
    <xf numFmtId="0" fontId="0" fillId="2" borderId="19" xfId="0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/>
    <xf numFmtId="4" fontId="0" fillId="0" borderId="0" xfId="0" applyNumberFormat="1"/>
    <xf numFmtId="4" fontId="0" fillId="0" borderId="21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4" xfId="0" applyFill="1" applyBorder="1"/>
    <xf numFmtId="3" fontId="0" fillId="0" borderId="20" xfId="0" applyNumberFormat="1" applyBorder="1"/>
    <xf numFmtId="3" fontId="0" fillId="0" borderId="23" xfId="0" applyNumberFormat="1" applyBorder="1"/>
    <xf numFmtId="10" fontId="0" fillId="0" borderId="23" xfId="1" applyNumberFormat="1" applyFont="1" applyBorder="1"/>
    <xf numFmtId="10" fontId="0" fillId="0" borderId="12" xfId="1" applyNumberFormat="1" applyFont="1" applyBorder="1"/>
    <xf numFmtId="4" fontId="0" fillId="0" borderId="27" xfId="0" applyNumberFormat="1" applyBorder="1"/>
    <xf numFmtId="4" fontId="0" fillId="0" borderId="15" xfId="0" applyNumberFormat="1" applyBorder="1" applyAlignment="1">
      <alignment wrapText="1"/>
    </xf>
    <xf numFmtId="10" fontId="0" fillId="0" borderId="15" xfId="1" applyNumberFormat="1" applyFont="1" applyBorder="1" applyAlignment="1">
      <alignment wrapText="1"/>
    </xf>
    <xf numFmtId="4" fontId="0" fillId="0" borderId="29" xfId="0" applyNumberFormat="1" applyBorder="1" applyAlignment="1">
      <alignment wrapText="1"/>
    </xf>
    <xf numFmtId="10" fontId="0" fillId="0" borderId="30" xfId="1" applyNumberFormat="1" applyFont="1" applyBorder="1"/>
    <xf numFmtId="3" fontId="0" fillId="0" borderId="18" xfId="0" applyNumberFormat="1" applyFill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14" xfId="0" applyNumberFormat="1" applyBorder="1"/>
    <xf numFmtId="3" fontId="0" fillId="0" borderId="4" xfId="0" applyNumberFormat="1" applyBorder="1"/>
    <xf numFmtId="3" fontId="0" fillId="0" borderId="31" xfId="0" applyNumberFormat="1" applyBorder="1"/>
    <xf numFmtId="0" fontId="0" fillId="2" borderId="32" xfId="0" applyFill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6" fillId="0" borderId="0" xfId="0" applyFont="1" applyAlignment="1">
      <alignment horizontal="justify" vertical="center"/>
    </xf>
    <xf numFmtId="0" fontId="0" fillId="0" borderId="37" xfId="0" applyBorder="1"/>
    <xf numFmtId="0" fontId="0" fillId="0" borderId="0" xfId="0" applyAlignment="1"/>
    <xf numFmtId="0" fontId="0" fillId="2" borderId="37" xfId="0" applyFill="1" applyBorder="1" applyAlignment="1">
      <alignment horizontal="right"/>
    </xf>
    <xf numFmtId="4" fontId="0" fillId="4" borderId="37" xfId="0" applyNumberFormat="1" applyFill="1" applyBorder="1"/>
    <xf numFmtId="0" fontId="7" fillId="0" borderId="0" xfId="0" applyFont="1" applyAlignment="1"/>
    <xf numFmtId="10" fontId="0" fillId="0" borderId="40" xfId="1" applyNumberFormat="1" applyFont="1" applyBorder="1"/>
    <xf numFmtId="4" fontId="0" fillId="0" borderId="39" xfId="0" applyNumberFormat="1" applyBorder="1"/>
    <xf numFmtId="4" fontId="0" fillId="0" borderId="40" xfId="0" applyNumberFormat="1" applyBorder="1"/>
    <xf numFmtId="0" fontId="0" fillId="3" borderId="37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9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3" fontId="0" fillId="3" borderId="2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0" fontId="0" fillId="0" borderId="37" xfId="0" applyBorder="1" applyAlignment="1">
      <alignment wrapText="1"/>
    </xf>
    <xf numFmtId="4" fontId="0" fillId="0" borderId="44" xfId="0" applyNumberFormat="1" applyBorder="1"/>
    <xf numFmtId="3" fontId="0" fillId="0" borderId="44" xfId="0" applyNumberFormat="1" applyFill="1" applyBorder="1"/>
    <xf numFmtId="4" fontId="0" fillId="0" borderId="41" xfId="0" applyNumberFormat="1" applyBorder="1"/>
    <xf numFmtId="4" fontId="0" fillId="0" borderId="45" xfId="0" applyNumberFormat="1" applyBorder="1"/>
    <xf numFmtId="0" fontId="0" fillId="3" borderId="17" xfId="0" applyFill="1" applyBorder="1" applyProtection="1">
      <protection locked="0"/>
    </xf>
    <xf numFmtId="0" fontId="0" fillId="3" borderId="43" xfId="0" applyFill="1" applyBorder="1" applyProtection="1">
      <protection locked="0"/>
    </xf>
    <xf numFmtId="9" fontId="0" fillId="3" borderId="3" xfId="0" applyNumberFormat="1" applyFill="1" applyBorder="1" applyProtection="1">
      <protection locked="0"/>
    </xf>
    <xf numFmtId="4" fontId="0" fillId="4" borderId="37" xfId="0" applyNumberFormat="1" applyFill="1" applyBorder="1" applyAlignment="1">
      <alignment wrapText="1"/>
    </xf>
    <xf numFmtId="0" fontId="0" fillId="0" borderId="0" xfId="0" applyAlignment="1">
      <alignment wrapText="1"/>
    </xf>
    <xf numFmtId="4" fontId="0" fillId="0" borderId="60" xfId="0" applyNumberFormat="1" applyBorder="1"/>
    <xf numFmtId="4" fontId="0" fillId="0" borderId="40" xfId="0" applyNumberFormat="1" applyBorder="1" applyAlignment="1">
      <alignment wrapText="1"/>
    </xf>
    <xf numFmtId="10" fontId="0" fillId="0" borderId="61" xfId="1" applyNumberFormat="1" applyFont="1" applyBorder="1"/>
    <xf numFmtId="10" fontId="0" fillId="0" borderId="62" xfId="1" applyNumberFormat="1" applyFont="1" applyBorder="1"/>
    <xf numFmtId="4" fontId="0" fillId="0" borderId="12" xfId="0" applyNumberFormat="1" applyBorder="1" applyAlignment="1">
      <alignment wrapText="1"/>
    </xf>
    <xf numFmtId="0" fontId="0" fillId="0" borderId="46" xfId="0" applyFill="1" applyBorder="1" applyProtection="1"/>
    <xf numFmtId="0" fontId="0" fillId="0" borderId="47" xfId="0" applyFill="1" applyBorder="1" applyProtection="1"/>
    <xf numFmtId="9" fontId="0" fillId="0" borderId="48" xfId="0" applyNumberFormat="1" applyFill="1" applyBorder="1" applyProtection="1"/>
    <xf numFmtId="4" fontId="0" fillId="0" borderId="48" xfId="0" applyNumberFormat="1" applyBorder="1" applyProtection="1"/>
    <xf numFmtId="3" fontId="0" fillId="0" borderId="48" xfId="0" applyNumberFormat="1" applyFill="1" applyBorder="1" applyProtection="1"/>
    <xf numFmtId="4" fontId="0" fillId="0" borderId="49" xfId="0" applyNumberFormat="1" applyBorder="1" applyProtection="1"/>
    <xf numFmtId="3" fontId="0" fillId="0" borderId="50" xfId="0" applyNumberFormat="1" applyFill="1" applyBorder="1" applyProtection="1"/>
    <xf numFmtId="3" fontId="0" fillId="0" borderId="49" xfId="0" applyNumberFormat="1" applyBorder="1" applyProtection="1"/>
    <xf numFmtId="3" fontId="0" fillId="0" borderId="51" xfId="0" applyNumberFormat="1" applyBorder="1" applyProtection="1"/>
    <xf numFmtId="3" fontId="0" fillId="0" borderId="48" xfId="0" applyNumberFormat="1" applyBorder="1" applyProtection="1"/>
    <xf numFmtId="4" fontId="0" fillId="0" borderId="52" xfId="0" applyNumberFormat="1" applyBorder="1" applyProtection="1"/>
    <xf numFmtId="0" fontId="0" fillId="0" borderId="53" xfId="0" applyFill="1" applyBorder="1" applyProtection="1"/>
    <xf numFmtId="0" fontId="0" fillId="0" borderId="54" xfId="0" applyFill="1" applyBorder="1" applyProtection="1"/>
    <xf numFmtId="9" fontId="0" fillId="0" borderId="55" xfId="0" applyNumberFormat="1" applyFill="1" applyBorder="1" applyProtection="1"/>
    <xf numFmtId="4" fontId="0" fillId="0" borderId="55" xfId="0" applyNumberFormat="1" applyBorder="1" applyProtection="1"/>
    <xf numFmtId="3" fontId="0" fillId="0" borderId="55" xfId="0" applyNumberFormat="1" applyFill="1" applyBorder="1" applyProtection="1"/>
    <xf numFmtId="4" fontId="0" fillId="0" borderId="56" xfId="0" applyNumberFormat="1" applyBorder="1" applyProtection="1"/>
    <xf numFmtId="3" fontId="0" fillId="0" borderId="57" xfId="0" applyNumberFormat="1" applyFill="1" applyBorder="1" applyProtection="1"/>
    <xf numFmtId="3" fontId="0" fillId="0" borderId="56" xfId="0" applyNumberFormat="1" applyBorder="1" applyProtection="1"/>
    <xf numFmtId="3" fontId="0" fillId="0" borderId="58" xfId="0" applyNumberFormat="1" applyBorder="1" applyProtection="1"/>
    <xf numFmtId="3" fontId="0" fillId="0" borderId="55" xfId="0" applyNumberFormat="1" applyBorder="1" applyProtection="1"/>
    <xf numFmtId="4" fontId="0" fillId="0" borderId="59" xfId="0" applyNumberFormat="1" applyBorder="1" applyProtection="1"/>
    <xf numFmtId="0" fontId="0" fillId="0" borderId="11" xfId="0" applyBorder="1" applyProtection="1"/>
    <xf numFmtId="0" fontId="0" fillId="0" borderId="40" xfId="0" applyBorder="1" applyProtection="1"/>
    <xf numFmtId="0" fontId="0" fillId="0" borderId="12" xfId="0" applyBorder="1" applyProtection="1"/>
    <xf numFmtId="4" fontId="0" fillId="0" borderId="12" xfId="0" applyNumberFormat="1" applyBorder="1" applyProtection="1"/>
    <xf numFmtId="3" fontId="0" fillId="0" borderId="12" xfId="0" applyNumberFormat="1" applyBorder="1" applyProtection="1"/>
    <xf numFmtId="4" fontId="0" fillId="0" borderId="15" xfId="0" applyNumberFormat="1" applyBorder="1" applyProtection="1"/>
    <xf numFmtId="3" fontId="0" fillId="0" borderId="36" xfId="0" applyNumberFormat="1" applyBorder="1" applyProtection="1"/>
    <xf numFmtId="3" fontId="0" fillId="0" borderId="12" xfId="0" applyNumberFormat="1" applyBorder="1" applyAlignment="1" applyProtection="1">
      <alignment vertical="center"/>
    </xf>
    <xf numFmtId="3" fontId="0" fillId="0" borderId="15" xfId="0" applyNumberFormat="1" applyBorder="1" applyProtection="1"/>
    <xf numFmtId="3" fontId="0" fillId="0" borderId="23" xfId="0" applyNumberFormat="1" applyBorder="1" applyProtection="1"/>
    <xf numFmtId="4" fontId="0" fillId="0" borderId="13" xfId="0" applyNumberFormat="1" applyBorder="1" applyProtection="1"/>
    <xf numFmtId="0" fontId="0" fillId="2" borderId="63" xfId="0" applyFill="1" applyBorder="1" applyAlignment="1">
      <alignment horizontal="center" vertical="center" wrapText="1"/>
    </xf>
    <xf numFmtId="4" fontId="0" fillId="0" borderId="64" xfId="0" applyNumberFormat="1" applyBorder="1"/>
    <xf numFmtId="4" fontId="0" fillId="0" borderId="65" xfId="0" applyNumberFormat="1" applyBorder="1"/>
    <xf numFmtId="10" fontId="0" fillId="0" borderId="66" xfId="1" applyNumberFormat="1" applyFont="1" applyBorder="1"/>
    <xf numFmtId="10" fontId="0" fillId="0" borderId="15" xfId="1" applyNumberFormat="1" applyFont="1" applyBorder="1"/>
    <xf numFmtId="3" fontId="0" fillId="0" borderId="28" xfId="0" applyNumberFormat="1" applyBorder="1"/>
    <xf numFmtId="3" fontId="0" fillId="0" borderId="67" xfId="0" applyNumberFormat="1" applyBorder="1"/>
    <xf numFmtId="3" fontId="0" fillId="0" borderId="11" xfId="0" applyNumberFormat="1" applyBorder="1"/>
    <xf numFmtId="10" fontId="0" fillId="0" borderId="68" xfId="1" applyNumberFormat="1" applyFont="1" applyBorder="1"/>
    <xf numFmtId="10" fontId="0" fillId="0" borderId="69" xfId="1" applyNumberFormat="1" applyFont="1" applyBorder="1"/>
    <xf numFmtId="4" fontId="0" fillId="0" borderId="22" xfId="0" applyNumberFormat="1" applyBorder="1"/>
    <xf numFmtId="4" fontId="0" fillId="0" borderId="13" xfId="0" applyNumberFormat="1" applyBorder="1" applyAlignment="1">
      <alignment wrapText="1"/>
    </xf>
    <xf numFmtId="0" fontId="0" fillId="3" borderId="5" xfId="0" applyFill="1" applyBorder="1" applyAlignment="1" applyProtection="1">
      <alignment wrapText="1"/>
      <protection locked="0"/>
    </xf>
    <xf numFmtId="9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0" borderId="0" xfId="2" applyFill="1" applyAlignment="1">
      <alignment horizontal="left" vertical="center"/>
    </xf>
    <xf numFmtId="0" fontId="5" fillId="5" borderId="38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5" borderId="38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3">
    <cellStyle name="Hiperpovezava" xfId="2" builtinId="8"/>
    <cellStyle name="Navadno" xfId="0" builtinId="0"/>
    <cellStyle name="Odstotek" xfId="1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svlr.gov.si/fileadmin/svlsrp.gov.si/pageuploads/KOHEZIJA/Tehnicna_pomoc/LOGOTIP-ESRR-SLO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svlr.gov.si/fileadmin/svlsrp.gov.si/pageuploads/KOHEZIJA/Tehnicna_pomoc/LOGOTIP-ESRR-SLO.jpg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783145</xdr:colOff>
      <xdr:row>2</xdr:row>
      <xdr:rowOff>180975</xdr:rowOff>
    </xdr:from>
    <xdr:to>
      <xdr:col>6</xdr:col>
      <xdr:colOff>745045</xdr:colOff>
      <xdr:row>7</xdr:row>
      <xdr:rowOff>57150</xdr:rowOff>
    </xdr:to>
    <xdr:pic>
      <xdr:nvPicPr>
        <xdr:cNvPr id="5" name="Slika 4" descr="http://www.svlr.gov.si/fileadmin/svlsrp.gov.si/pageuploads/KOHEZIJA/Tehnicna_pomoc/LOGOTIP-ESRR-SLO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45" y="561975"/>
          <a:ext cx="289348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448751</xdr:colOff>
      <xdr:row>3</xdr:row>
      <xdr:rowOff>57150</xdr:rowOff>
    </xdr:from>
    <xdr:to>
      <xdr:col>0</xdr:col>
      <xdr:colOff>3416318</xdr:colOff>
      <xdr:row>6</xdr:row>
      <xdr:rowOff>57150</xdr:rowOff>
    </xdr:to>
    <xdr:pic>
      <xdr:nvPicPr>
        <xdr:cNvPr id="6" name="Slika 2" descr="Opis: glava_deljen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51" y="628650"/>
          <a:ext cx="296756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950369</xdr:colOff>
      <xdr:row>7</xdr:row>
      <xdr:rowOff>42333</xdr:rowOff>
    </xdr:from>
    <xdr:to>
      <xdr:col>3</xdr:col>
      <xdr:colOff>452951</xdr:colOff>
      <xdr:row>11</xdr:row>
      <xdr:rowOff>23283</xdr:rowOff>
    </xdr:to>
    <xdr:pic>
      <xdr:nvPicPr>
        <xdr:cNvPr id="9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286" y="1375833"/>
          <a:ext cx="224366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28575</xdr:rowOff>
    </xdr:from>
    <xdr:to>
      <xdr:col>1</xdr:col>
      <xdr:colOff>1200150</xdr:colOff>
      <xdr:row>5</xdr:row>
      <xdr:rowOff>28575</xdr:rowOff>
    </xdr:to>
    <xdr:pic>
      <xdr:nvPicPr>
        <xdr:cNvPr id="2" name="Slika 2" descr="Opis: glava_delj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9075"/>
          <a:ext cx="2962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742950</xdr:colOff>
      <xdr:row>2</xdr:row>
      <xdr:rowOff>114300</xdr:rowOff>
    </xdr:from>
    <xdr:to>
      <xdr:col>7</xdr:col>
      <xdr:colOff>647700</xdr:colOff>
      <xdr:row>6</xdr:row>
      <xdr:rowOff>180975</xdr:rowOff>
    </xdr:to>
    <xdr:pic>
      <xdr:nvPicPr>
        <xdr:cNvPr id="4" name="Slika 3" descr="http://www.svlr.gov.si/fileadmin/svlsrp.gov.si/pageuploads/KOHEZIJA/Tehnicna_pomoc/LOGOTIP-ESRR-SLO.jp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95300"/>
          <a:ext cx="28956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200025</xdr:colOff>
      <xdr:row>7</xdr:row>
      <xdr:rowOff>0</xdr:rowOff>
    </xdr:from>
    <xdr:to>
      <xdr:col>4</xdr:col>
      <xdr:colOff>409575</xdr:colOff>
      <xdr:row>10</xdr:row>
      <xdr:rowOff>171450</xdr:rowOff>
    </xdr:to>
    <xdr:pic>
      <xdr:nvPicPr>
        <xdr:cNvPr id="6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333500"/>
          <a:ext cx="2095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-lex.europa.eu/LexUriServ/LexUriServ.do?uri=OJ:L:2008:214:0003:0047:sl: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12" zoomScale="90" zoomScaleNormal="90" workbookViewId="0">
      <selection activeCell="B20" sqref="B20"/>
    </sheetView>
  </sheetViews>
  <sheetFormatPr defaultRowHeight="15" x14ac:dyDescent="0.25"/>
  <cols>
    <col min="1" max="1" width="52.140625" customWidth="1"/>
    <col min="2" max="2" width="17.42578125" customWidth="1"/>
    <col min="3" max="3" width="23.7109375" customWidth="1"/>
    <col min="4" max="4" width="20.28515625" customWidth="1"/>
    <col min="5" max="5" width="22.7109375" customWidth="1"/>
    <col min="6" max="6" width="21.28515625" customWidth="1"/>
    <col min="7" max="7" width="18.140625" customWidth="1"/>
    <col min="8" max="8" width="14.7109375" customWidth="1"/>
    <col min="9" max="10" width="17.7109375" customWidth="1"/>
    <col min="11" max="13" width="14.7109375" customWidth="1"/>
    <col min="14" max="15" width="17.7109375" customWidth="1"/>
    <col min="16" max="17" width="14.7109375" customWidth="1"/>
    <col min="18" max="18" width="14.85546875" customWidth="1"/>
    <col min="19" max="19" width="16.28515625" customWidth="1"/>
  </cols>
  <sheetData>
    <row r="1" spans="1:18" x14ac:dyDescent="0.25">
      <c r="A1" s="128" t="s">
        <v>65</v>
      </c>
      <c r="B1" s="129"/>
      <c r="C1" s="129"/>
      <c r="D1" s="129"/>
      <c r="E1" s="129"/>
      <c r="F1" s="129"/>
      <c r="G1" s="129"/>
      <c r="H1" s="129"/>
    </row>
    <row r="2" spans="1:18" ht="15" customHeight="1" x14ac:dyDescent="0.25">
      <c r="A2" s="1"/>
      <c r="B2" s="1"/>
      <c r="C2" s="2"/>
    </row>
    <row r="3" spans="1:18" ht="15" customHeight="1" x14ac:dyDescent="0.25">
      <c r="A3" s="1"/>
      <c r="B3" s="1"/>
      <c r="C3" s="2"/>
    </row>
    <row r="4" spans="1:18" ht="15" customHeight="1" x14ac:dyDescent="0.25">
      <c r="A4" s="1"/>
      <c r="B4" s="1"/>
      <c r="C4" s="2"/>
    </row>
    <row r="13" spans="1:18" ht="79.5" customHeight="1" x14ac:dyDescent="0.25">
      <c r="A13" s="132" t="s">
        <v>38</v>
      </c>
      <c r="B13" s="132"/>
      <c r="C13" s="132"/>
      <c r="D13" s="132"/>
      <c r="E13" s="132"/>
      <c r="F13" s="132"/>
      <c r="G13" s="132"/>
      <c r="H13" s="132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x14ac:dyDescent="0.25">
      <c r="A14" s="42"/>
      <c r="B14" s="42"/>
    </row>
    <row r="16" spans="1:18" ht="15.75" thickBot="1" x14ac:dyDescent="0.3"/>
    <row r="17" spans="1:7" ht="15.75" thickBot="1" x14ac:dyDescent="0.3">
      <c r="A17" s="43" t="s">
        <v>27</v>
      </c>
      <c r="B17" s="51"/>
    </row>
    <row r="18" spans="1:7" ht="15.75" thickBot="1" x14ac:dyDescent="0.3">
      <c r="A18" s="43" t="s">
        <v>28</v>
      </c>
      <c r="B18" s="51"/>
    </row>
    <row r="19" spans="1:7" ht="15.75" thickBot="1" x14ac:dyDescent="0.3">
      <c r="A19" s="43" t="s">
        <v>46</v>
      </c>
      <c r="B19" s="51"/>
    </row>
    <row r="20" spans="1:7" ht="15.75" customHeight="1" thickBot="1" x14ac:dyDescent="0.3">
      <c r="A20" s="43" t="s">
        <v>3</v>
      </c>
      <c r="B20" s="51"/>
      <c r="C20" s="123" t="s">
        <v>40</v>
      </c>
      <c r="D20" s="124"/>
      <c r="E20" s="124"/>
      <c r="F20" s="124"/>
      <c r="G20" s="124"/>
    </row>
    <row r="21" spans="1:7" ht="15.75" thickBot="1" x14ac:dyDescent="0.3">
      <c r="A21" s="43" t="s">
        <v>5</v>
      </c>
      <c r="B21" s="45" t="str">
        <f>IF($B$20="veliko","25%",IF($B$20="srednje veliko","35%",IF($B$20="mikro oz. malo","45%","0")))</f>
        <v>0</v>
      </c>
    </row>
    <row r="22" spans="1:7" ht="30.75" thickBot="1" x14ac:dyDescent="0.3">
      <c r="A22" s="59" t="s">
        <v>51</v>
      </c>
      <c r="B22" s="45">
        <f>ROUNDDOWN(60999/1700*$B$21,2)</f>
        <v>0</v>
      </c>
      <c r="C22" s="123" t="s">
        <v>35</v>
      </c>
      <c r="D22" s="124"/>
      <c r="E22" s="124"/>
      <c r="F22" s="124"/>
      <c r="G22" s="124"/>
    </row>
    <row r="23" spans="1:7" ht="30.75" thickBot="1" x14ac:dyDescent="0.3">
      <c r="A23" s="59" t="s">
        <v>52</v>
      </c>
      <c r="B23" s="45">
        <f>ROUNDDOWN(60999*2/(3*1700)*$B$21,2)</f>
        <v>0</v>
      </c>
      <c r="C23" s="123" t="s">
        <v>53</v>
      </c>
      <c r="D23" s="124"/>
      <c r="E23" s="124"/>
      <c r="F23" s="124"/>
      <c r="G23" s="124"/>
    </row>
    <row r="24" spans="1:7" s="68" customFormat="1" ht="31.5" customHeight="1" thickBot="1" x14ac:dyDescent="0.3">
      <c r="A24" s="59" t="s">
        <v>29</v>
      </c>
      <c r="B24" s="67">
        <f>G63</f>
        <v>0</v>
      </c>
      <c r="C24" s="130" t="s">
        <v>64</v>
      </c>
      <c r="D24" s="131"/>
      <c r="E24" s="131"/>
      <c r="F24" s="131"/>
      <c r="G24" s="131"/>
    </row>
    <row r="25" spans="1:7" ht="15.75" thickBot="1" x14ac:dyDescent="0.3">
      <c r="A25" s="43" t="s">
        <v>30</v>
      </c>
      <c r="B25" s="46">
        <f>H63</f>
        <v>0</v>
      </c>
      <c r="C25" s="44"/>
    </row>
    <row r="26" spans="1:7" ht="15.75" thickBot="1" x14ac:dyDescent="0.3">
      <c r="A26" s="43" t="s">
        <v>60</v>
      </c>
      <c r="B26" s="46">
        <f>'Projekt skupno'!F20</f>
        <v>0</v>
      </c>
      <c r="C26" s="123" t="s">
        <v>62</v>
      </c>
      <c r="D26" s="124"/>
      <c r="E26" s="124"/>
      <c r="F26" s="124"/>
      <c r="G26" s="124"/>
    </row>
    <row r="27" spans="1:7" ht="15.75" thickBot="1" x14ac:dyDescent="0.3">
      <c r="A27" s="43" t="s">
        <v>61</v>
      </c>
      <c r="B27" s="46">
        <f>'Projekt skupno'!G20</f>
        <v>0</v>
      </c>
      <c r="C27" s="123" t="s">
        <v>63</v>
      </c>
      <c r="D27" s="124"/>
      <c r="E27" s="124"/>
      <c r="F27" s="124"/>
      <c r="G27" s="124"/>
    </row>
    <row r="28" spans="1:7" ht="15.75" thickBot="1" x14ac:dyDescent="0.3">
      <c r="A28" s="43" t="s">
        <v>47</v>
      </c>
      <c r="B28" s="46">
        <f>'Projekt skupno'!I20</f>
        <v>0</v>
      </c>
      <c r="C28" s="123" t="s">
        <v>37</v>
      </c>
      <c r="D28" s="124"/>
      <c r="E28" s="124"/>
      <c r="F28" s="124"/>
      <c r="G28" s="124"/>
    </row>
    <row r="29" spans="1:7" ht="15.75" thickBot="1" x14ac:dyDescent="0.3">
      <c r="A29" s="43" t="s">
        <v>48</v>
      </c>
      <c r="B29" s="46">
        <f>'Projekt skupno'!M20</f>
        <v>0</v>
      </c>
      <c r="C29" s="123" t="s">
        <v>36</v>
      </c>
      <c r="D29" s="124"/>
      <c r="E29" s="124"/>
      <c r="F29" s="124"/>
      <c r="G29" s="124"/>
    </row>
    <row r="30" spans="1:7" ht="15.75" thickBot="1" x14ac:dyDescent="0.3">
      <c r="A30" s="43" t="s">
        <v>31</v>
      </c>
      <c r="B30" s="46">
        <f>B24-B25</f>
        <v>0</v>
      </c>
      <c r="C30" s="123" t="s">
        <v>34</v>
      </c>
      <c r="D30" s="124"/>
      <c r="E30" s="124"/>
      <c r="F30" s="124"/>
      <c r="G30" s="124"/>
    </row>
    <row r="31" spans="1:7" x14ac:dyDescent="0.25">
      <c r="C31" s="5"/>
    </row>
    <row r="32" spans="1:7" x14ac:dyDescent="0.25">
      <c r="C32" s="5"/>
    </row>
    <row r="33" spans="1:20" x14ac:dyDescent="0.25">
      <c r="C33" s="5"/>
    </row>
    <row r="34" spans="1:20" ht="15.75" thickBot="1" x14ac:dyDescent="0.3">
      <c r="A34" s="125" t="s">
        <v>42</v>
      </c>
      <c r="B34" s="126"/>
      <c r="C34" s="126"/>
      <c r="D34" s="126"/>
      <c r="E34" s="126"/>
      <c r="F34" s="126"/>
      <c r="G34" s="126"/>
      <c r="H34" s="127"/>
      <c r="I34" s="125" t="s">
        <v>43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7"/>
    </row>
    <row r="35" spans="1:20" ht="151.5" thickTop="1" thickBot="1" x14ac:dyDescent="0.3">
      <c r="A35" s="6" t="s">
        <v>50</v>
      </c>
      <c r="B35" s="15" t="s">
        <v>54</v>
      </c>
      <c r="C35" s="15" t="s">
        <v>57</v>
      </c>
      <c r="D35" s="7" t="s">
        <v>49</v>
      </c>
      <c r="E35" s="7" t="s">
        <v>6</v>
      </c>
      <c r="F35" s="7" t="s">
        <v>41</v>
      </c>
      <c r="G35" s="7" t="s">
        <v>7</v>
      </c>
      <c r="H35" s="13" t="s">
        <v>32</v>
      </c>
      <c r="I35" s="6" t="s">
        <v>44</v>
      </c>
      <c r="J35" s="7" t="s">
        <v>11</v>
      </c>
      <c r="K35" s="15" t="s">
        <v>22</v>
      </c>
      <c r="L35" s="15" t="s">
        <v>24</v>
      </c>
      <c r="M35" s="13" t="s">
        <v>8</v>
      </c>
      <c r="N35" s="38" t="s">
        <v>45</v>
      </c>
      <c r="O35" s="7" t="s">
        <v>12</v>
      </c>
      <c r="P35" s="15" t="s">
        <v>23</v>
      </c>
      <c r="Q35" s="15" t="s">
        <v>25</v>
      </c>
      <c r="R35" s="7" t="s">
        <v>9</v>
      </c>
      <c r="S35" s="8" t="s">
        <v>10</v>
      </c>
    </row>
    <row r="36" spans="1:20" x14ac:dyDescent="0.25">
      <c r="A36" s="52"/>
      <c r="B36" s="119"/>
      <c r="C36" s="119"/>
      <c r="D36" s="120"/>
      <c r="E36" s="3">
        <f t="shared" ref="E36" si="0">1700/12*D36</f>
        <v>0</v>
      </c>
      <c r="F36" s="14">
        <f>ROUND(C36*E36,0)</f>
        <v>0</v>
      </c>
      <c r="G36" s="3">
        <f>IF($B36="VI.",ROUNDDOWN(60999*2/(3*1700)*F36,2),ROUNDDOWN(60999/1700*F36,2))</f>
        <v>0</v>
      </c>
      <c r="H36" s="11">
        <f>IF($B36="VI.",F36*$B$23,F36*$B$22)</f>
        <v>0</v>
      </c>
      <c r="I36" s="32">
        <f t="shared" ref="I36:I38" si="1">ROUNDDOWN(F36/3,0)</f>
        <v>0</v>
      </c>
      <c r="J36" s="56"/>
      <c r="K36" s="3">
        <f>IF($B36="VI.",ROUNDDOWN(60999*2/(3*1700)*J36,2),ROUNDDOWN(60999/1700*J36,2))</f>
        <v>0</v>
      </c>
      <c r="L36" s="3">
        <f>IF($B36="VI.",J36*$B$23,J36*$B$22)</f>
        <v>0</v>
      </c>
      <c r="M36" s="35">
        <f>F36-J36</f>
        <v>0</v>
      </c>
      <c r="N36" s="39">
        <f>F36-I36</f>
        <v>0</v>
      </c>
      <c r="O36" s="56"/>
      <c r="P36" s="3">
        <f>IF($B36="VI.",ROUNDDOWN(60999*2/(3*1700)*O36,2),ROUNDDOWN(60999/1700*O36,2))</f>
        <v>0</v>
      </c>
      <c r="Q36" s="3">
        <f>IF($B36="VI.",O36*$B$23,O36*$B$22)</f>
        <v>0</v>
      </c>
      <c r="R36" s="4">
        <f>M36-O36</f>
        <v>0</v>
      </c>
      <c r="S36" s="9">
        <f>H36-L36-Q36</f>
        <v>0</v>
      </c>
      <c r="T36" s="18"/>
    </row>
    <row r="37" spans="1:20" x14ac:dyDescent="0.25">
      <c r="A37" s="52"/>
      <c r="B37" s="119"/>
      <c r="C37" s="119"/>
      <c r="D37" s="120"/>
      <c r="E37" s="3">
        <f t="shared" ref="E37:E60" si="2">1700/12*D37</f>
        <v>0</v>
      </c>
      <c r="F37" s="14">
        <f t="shared" ref="F37:F60" si="3">ROUND(C37*E37,0)</f>
        <v>0</v>
      </c>
      <c r="G37" s="3">
        <f t="shared" ref="G37:G60" si="4">IF($B37="VI.",ROUNDDOWN(60999*2/(3*1700)*F37,2),ROUNDDOWN(60999/1700*F37,2))</f>
        <v>0</v>
      </c>
      <c r="H37" s="11">
        <f t="shared" ref="H37:H60" si="5">IF($B37="VI.",F37*$B$23,F37*$B$22)</f>
        <v>0</v>
      </c>
      <c r="I37" s="32">
        <f t="shared" si="1"/>
        <v>0</v>
      </c>
      <c r="J37" s="57"/>
      <c r="K37" s="3">
        <f t="shared" ref="K37:K60" si="6">IF($B37="VI.",ROUNDDOWN(60999*2/(3*1700)*J37,2),ROUNDDOWN(60999/1700*J37,2))</f>
        <v>0</v>
      </c>
      <c r="L37" s="3">
        <f t="shared" ref="L37:L60" si="7">IF($B37="VI.",J37*$B$23,J37*$B$22)</f>
        <v>0</v>
      </c>
      <c r="M37" s="36">
        <f t="shared" ref="M37:M62" si="8">F37-J37</f>
        <v>0</v>
      </c>
      <c r="N37" s="39">
        <f t="shared" ref="N37:N60" si="9">F37-I37</f>
        <v>0</v>
      </c>
      <c r="O37" s="57"/>
      <c r="P37" s="3">
        <f t="shared" ref="P37:P60" si="10">IF($B37="VI.",ROUNDDOWN(60999*2/(3*1700)*O37,2),ROUNDDOWN(60999/1700*O37,2))</f>
        <v>0</v>
      </c>
      <c r="Q37" s="3">
        <f t="shared" ref="Q37:Q60" si="11">IF($B37="VI.",O37*$B$23,O37*$B$22)</f>
        <v>0</v>
      </c>
      <c r="R37" s="4">
        <f t="shared" ref="R37:R62" si="12">M37-O37</f>
        <v>0</v>
      </c>
      <c r="S37" s="9">
        <f t="shared" ref="S37:S60" si="13">H37-L37-Q37</f>
        <v>0</v>
      </c>
    </row>
    <row r="38" spans="1:20" x14ac:dyDescent="0.25">
      <c r="A38" s="52"/>
      <c r="B38" s="119"/>
      <c r="C38" s="119"/>
      <c r="D38" s="120"/>
      <c r="E38" s="3">
        <f t="shared" si="2"/>
        <v>0</v>
      </c>
      <c r="F38" s="14">
        <f t="shared" si="3"/>
        <v>0</v>
      </c>
      <c r="G38" s="3">
        <f t="shared" si="4"/>
        <v>0</v>
      </c>
      <c r="H38" s="11">
        <f t="shared" si="5"/>
        <v>0</v>
      </c>
      <c r="I38" s="32">
        <f t="shared" si="1"/>
        <v>0</v>
      </c>
      <c r="J38" s="57"/>
      <c r="K38" s="3">
        <f t="shared" si="6"/>
        <v>0</v>
      </c>
      <c r="L38" s="3">
        <f t="shared" si="7"/>
        <v>0</v>
      </c>
      <c r="M38" s="36">
        <f t="shared" si="8"/>
        <v>0</v>
      </c>
      <c r="N38" s="39">
        <f t="shared" si="9"/>
        <v>0</v>
      </c>
      <c r="O38" s="57"/>
      <c r="P38" s="3">
        <f t="shared" si="10"/>
        <v>0</v>
      </c>
      <c r="Q38" s="3">
        <f t="shared" si="11"/>
        <v>0</v>
      </c>
      <c r="R38" s="4">
        <f t="shared" si="12"/>
        <v>0</v>
      </c>
      <c r="S38" s="9">
        <f t="shared" si="13"/>
        <v>0</v>
      </c>
    </row>
    <row r="39" spans="1:20" x14ac:dyDescent="0.25">
      <c r="A39" s="52"/>
      <c r="B39" s="119"/>
      <c r="C39" s="119"/>
      <c r="D39" s="120"/>
      <c r="E39" s="3">
        <f t="shared" si="2"/>
        <v>0</v>
      </c>
      <c r="F39" s="14">
        <f t="shared" si="3"/>
        <v>0</v>
      </c>
      <c r="G39" s="3">
        <f t="shared" si="4"/>
        <v>0</v>
      </c>
      <c r="H39" s="11">
        <f t="shared" si="5"/>
        <v>0</v>
      </c>
      <c r="I39" s="32">
        <f>ROUNDDOWN(F39/3,0)</f>
        <v>0</v>
      </c>
      <c r="J39" s="57"/>
      <c r="K39" s="3">
        <f t="shared" si="6"/>
        <v>0</v>
      </c>
      <c r="L39" s="3">
        <f t="shared" si="7"/>
        <v>0</v>
      </c>
      <c r="M39" s="36">
        <f t="shared" si="8"/>
        <v>0</v>
      </c>
      <c r="N39" s="39">
        <f t="shared" si="9"/>
        <v>0</v>
      </c>
      <c r="O39" s="57"/>
      <c r="P39" s="3">
        <f t="shared" si="10"/>
        <v>0</v>
      </c>
      <c r="Q39" s="3">
        <f t="shared" si="11"/>
        <v>0</v>
      </c>
      <c r="R39" s="4">
        <f t="shared" si="12"/>
        <v>0</v>
      </c>
      <c r="S39" s="9">
        <f t="shared" si="13"/>
        <v>0</v>
      </c>
    </row>
    <row r="40" spans="1:20" x14ac:dyDescent="0.25">
      <c r="A40" s="54"/>
      <c r="B40" s="121"/>
      <c r="C40" s="121"/>
      <c r="D40" s="120"/>
      <c r="E40" s="3">
        <f t="shared" si="2"/>
        <v>0</v>
      </c>
      <c r="F40" s="14">
        <f t="shared" si="3"/>
        <v>0</v>
      </c>
      <c r="G40" s="3">
        <f t="shared" si="4"/>
        <v>0</v>
      </c>
      <c r="H40" s="11">
        <f t="shared" si="5"/>
        <v>0</v>
      </c>
      <c r="I40" s="33">
        <f t="shared" ref="I40:I60" si="14">ROUNDDOWN(F40/3,0)</f>
        <v>0</v>
      </c>
      <c r="J40" s="57"/>
      <c r="K40" s="3">
        <f t="shared" si="6"/>
        <v>0</v>
      </c>
      <c r="L40" s="3">
        <f t="shared" si="7"/>
        <v>0</v>
      </c>
      <c r="M40" s="36">
        <f t="shared" si="8"/>
        <v>0</v>
      </c>
      <c r="N40" s="40">
        <f t="shared" si="9"/>
        <v>0</v>
      </c>
      <c r="O40" s="57"/>
      <c r="P40" s="3">
        <f t="shared" si="10"/>
        <v>0</v>
      </c>
      <c r="Q40" s="3">
        <f t="shared" si="11"/>
        <v>0</v>
      </c>
      <c r="R40" s="16">
        <f t="shared" si="12"/>
        <v>0</v>
      </c>
      <c r="S40" s="9">
        <f t="shared" si="13"/>
        <v>0</v>
      </c>
    </row>
    <row r="41" spans="1:20" x14ac:dyDescent="0.25">
      <c r="A41" s="54"/>
      <c r="B41" s="121"/>
      <c r="C41" s="121"/>
      <c r="D41" s="120"/>
      <c r="E41" s="3">
        <f t="shared" si="2"/>
        <v>0</v>
      </c>
      <c r="F41" s="14">
        <f t="shared" si="3"/>
        <v>0</v>
      </c>
      <c r="G41" s="3">
        <f t="shared" si="4"/>
        <v>0</v>
      </c>
      <c r="H41" s="11">
        <f t="shared" si="5"/>
        <v>0</v>
      </c>
      <c r="I41" s="33">
        <f t="shared" si="14"/>
        <v>0</v>
      </c>
      <c r="J41" s="57"/>
      <c r="K41" s="3">
        <f t="shared" si="6"/>
        <v>0</v>
      </c>
      <c r="L41" s="3">
        <f t="shared" si="7"/>
        <v>0</v>
      </c>
      <c r="M41" s="36">
        <f t="shared" si="8"/>
        <v>0</v>
      </c>
      <c r="N41" s="40">
        <f t="shared" si="9"/>
        <v>0</v>
      </c>
      <c r="O41" s="57"/>
      <c r="P41" s="3">
        <f t="shared" si="10"/>
        <v>0</v>
      </c>
      <c r="Q41" s="3">
        <f t="shared" si="11"/>
        <v>0</v>
      </c>
      <c r="R41" s="16">
        <f t="shared" si="12"/>
        <v>0</v>
      </c>
      <c r="S41" s="9">
        <f t="shared" si="13"/>
        <v>0</v>
      </c>
    </row>
    <row r="42" spans="1:20" x14ac:dyDescent="0.25">
      <c r="A42" s="54"/>
      <c r="B42" s="55"/>
      <c r="C42" s="55"/>
      <c r="D42" s="53"/>
      <c r="E42" s="3">
        <f t="shared" si="2"/>
        <v>0</v>
      </c>
      <c r="F42" s="14">
        <f t="shared" si="3"/>
        <v>0</v>
      </c>
      <c r="G42" s="3">
        <f t="shared" si="4"/>
        <v>0</v>
      </c>
      <c r="H42" s="11">
        <f t="shared" si="5"/>
        <v>0</v>
      </c>
      <c r="I42" s="33">
        <f t="shared" si="14"/>
        <v>0</v>
      </c>
      <c r="J42" s="57"/>
      <c r="K42" s="3">
        <f t="shared" si="6"/>
        <v>0</v>
      </c>
      <c r="L42" s="3">
        <f t="shared" si="7"/>
        <v>0</v>
      </c>
      <c r="M42" s="36">
        <f t="shared" si="8"/>
        <v>0</v>
      </c>
      <c r="N42" s="40">
        <f t="shared" si="9"/>
        <v>0</v>
      </c>
      <c r="O42" s="57"/>
      <c r="P42" s="3">
        <f t="shared" si="10"/>
        <v>0</v>
      </c>
      <c r="Q42" s="3">
        <f t="shared" si="11"/>
        <v>0</v>
      </c>
      <c r="R42" s="16">
        <f t="shared" si="12"/>
        <v>0</v>
      </c>
      <c r="S42" s="9">
        <f t="shared" si="13"/>
        <v>0</v>
      </c>
    </row>
    <row r="43" spans="1:20" x14ac:dyDescent="0.25">
      <c r="A43" s="54"/>
      <c r="B43" s="55"/>
      <c r="C43" s="55"/>
      <c r="D43" s="53"/>
      <c r="E43" s="3">
        <f t="shared" si="2"/>
        <v>0</v>
      </c>
      <c r="F43" s="14">
        <f t="shared" si="3"/>
        <v>0</v>
      </c>
      <c r="G43" s="3">
        <f t="shared" si="4"/>
        <v>0</v>
      </c>
      <c r="H43" s="11">
        <f t="shared" si="5"/>
        <v>0</v>
      </c>
      <c r="I43" s="33">
        <f t="shared" si="14"/>
        <v>0</v>
      </c>
      <c r="J43" s="57"/>
      <c r="K43" s="3">
        <f t="shared" si="6"/>
        <v>0</v>
      </c>
      <c r="L43" s="3">
        <f t="shared" si="7"/>
        <v>0</v>
      </c>
      <c r="M43" s="36">
        <f t="shared" si="8"/>
        <v>0</v>
      </c>
      <c r="N43" s="40">
        <f t="shared" si="9"/>
        <v>0</v>
      </c>
      <c r="O43" s="57"/>
      <c r="P43" s="3">
        <f t="shared" si="10"/>
        <v>0</v>
      </c>
      <c r="Q43" s="3">
        <f t="shared" si="11"/>
        <v>0</v>
      </c>
      <c r="R43" s="16">
        <f t="shared" si="12"/>
        <v>0</v>
      </c>
      <c r="S43" s="9">
        <f t="shared" si="13"/>
        <v>0</v>
      </c>
    </row>
    <row r="44" spans="1:20" x14ac:dyDescent="0.25">
      <c r="A44" s="54"/>
      <c r="B44" s="55"/>
      <c r="C44" s="55"/>
      <c r="D44" s="53"/>
      <c r="E44" s="3">
        <f t="shared" si="2"/>
        <v>0</v>
      </c>
      <c r="F44" s="14">
        <f t="shared" si="3"/>
        <v>0</v>
      </c>
      <c r="G44" s="3">
        <f t="shared" si="4"/>
        <v>0</v>
      </c>
      <c r="H44" s="11">
        <f t="shared" si="5"/>
        <v>0</v>
      </c>
      <c r="I44" s="33">
        <f t="shared" si="14"/>
        <v>0</v>
      </c>
      <c r="J44" s="57"/>
      <c r="K44" s="3">
        <f t="shared" si="6"/>
        <v>0</v>
      </c>
      <c r="L44" s="3">
        <f t="shared" si="7"/>
        <v>0</v>
      </c>
      <c r="M44" s="36">
        <f t="shared" si="8"/>
        <v>0</v>
      </c>
      <c r="N44" s="40">
        <f t="shared" si="9"/>
        <v>0</v>
      </c>
      <c r="O44" s="57"/>
      <c r="P44" s="3">
        <f t="shared" si="10"/>
        <v>0</v>
      </c>
      <c r="Q44" s="3">
        <f t="shared" si="11"/>
        <v>0</v>
      </c>
      <c r="R44" s="16">
        <f t="shared" si="12"/>
        <v>0</v>
      </c>
      <c r="S44" s="9">
        <f t="shared" si="13"/>
        <v>0</v>
      </c>
    </row>
    <row r="45" spans="1:20" x14ac:dyDescent="0.25">
      <c r="A45" s="54"/>
      <c r="B45" s="55"/>
      <c r="C45" s="55"/>
      <c r="D45" s="53"/>
      <c r="E45" s="3">
        <f t="shared" si="2"/>
        <v>0</v>
      </c>
      <c r="F45" s="14">
        <f t="shared" si="3"/>
        <v>0</v>
      </c>
      <c r="G45" s="3">
        <f t="shared" si="4"/>
        <v>0</v>
      </c>
      <c r="H45" s="11">
        <f t="shared" si="5"/>
        <v>0</v>
      </c>
      <c r="I45" s="33">
        <f t="shared" si="14"/>
        <v>0</v>
      </c>
      <c r="J45" s="57"/>
      <c r="K45" s="3">
        <f t="shared" si="6"/>
        <v>0</v>
      </c>
      <c r="L45" s="3">
        <f t="shared" si="7"/>
        <v>0</v>
      </c>
      <c r="M45" s="36">
        <f t="shared" si="8"/>
        <v>0</v>
      </c>
      <c r="N45" s="40">
        <f t="shared" si="9"/>
        <v>0</v>
      </c>
      <c r="O45" s="57"/>
      <c r="P45" s="3">
        <f t="shared" si="10"/>
        <v>0</v>
      </c>
      <c r="Q45" s="3">
        <f t="shared" si="11"/>
        <v>0</v>
      </c>
      <c r="R45" s="16">
        <f t="shared" si="12"/>
        <v>0</v>
      </c>
      <c r="S45" s="9">
        <f t="shared" si="13"/>
        <v>0</v>
      </c>
    </row>
    <row r="46" spans="1:20" x14ac:dyDescent="0.25">
      <c r="A46" s="54"/>
      <c r="B46" s="55"/>
      <c r="C46" s="55"/>
      <c r="D46" s="53"/>
      <c r="E46" s="3">
        <f t="shared" si="2"/>
        <v>0</v>
      </c>
      <c r="F46" s="14">
        <f t="shared" si="3"/>
        <v>0</v>
      </c>
      <c r="G46" s="3">
        <f t="shared" si="4"/>
        <v>0</v>
      </c>
      <c r="H46" s="11">
        <f t="shared" si="5"/>
        <v>0</v>
      </c>
      <c r="I46" s="33">
        <f t="shared" si="14"/>
        <v>0</v>
      </c>
      <c r="J46" s="57"/>
      <c r="K46" s="3">
        <f t="shared" si="6"/>
        <v>0</v>
      </c>
      <c r="L46" s="3">
        <f t="shared" si="7"/>
        <v>0</v>
      </c>
      <c r="M46" s="36">
        <f t="shared" si="8"/>
        <v>0</v>
      </c>
      <c r="N46" s="40">
        <f t="shared" si="9"/>
        <v>0</v>
      </c>
      <c r="O46" s="57"/>
      <c r="P46" s="3">
        <f t="shared" si="10"/>
        <v>0</v>
      </c>
      <c r="Q46" s="3">
        <f t="shared" si="11"/>
        <v>0</v>
      </c>
      <c r="R46" s="16">
        <f t="shared" si="12"/>
        <v>0</v>
      </c>
      <c r="S46" s="9">
        <f t="shared" si="13"/>
        <v>0</v>
      </c>
    </row>
    <row r="47" spans="1:20" x14ac:dyDescent="0.25">
      <c r="A47" s="54"/>
      <c r="B47" s="55"/>
      <c r="C47" s="55"/>
      <c r="D47" s="53"/>
      <c r="E47" s="3">
        <f t="shared" si="2"/>
        <v>0</v>
      </c>
      <c r="F47" s="14">
        <f t="shared" si="3"/>
        <v>0</v>
      </c>
      <c r="G47" s="3">
        <f t="shared" si="4"/>
        <v>0</v>
      </c>
      <c r="H47" s="11">
        <f t="shared" si="5"/>
        <v>0</v>
      </c>
      <c r="I47" s="33">
        <f t="shared" si="14"/>
        <v>0</v>
      </c>
      <c r="J47" s="57"/>
      <c r="K47" s="3">
        <f t="shared" si="6"/>
        <v>0</v>
      </c>
      <c r="L47" s="3">
        <f t="shared" si="7"/>
        <v>0</v>
      </c>
      <c r="M47" s="36">
        <f t="shared" si="8"/>
        <v>0</v>
      </c>
      <c r="N47" s="40">
        <f t="shared" si="9"/>
        <v>0</v>
      </c>
      <c r="O47" s="57"/>
      <c r="P47" s="3">
        <f t="shared" si="10"/>
        <v>0</v>
      </c>
      <c r="Q47" s="3">
        <f t="shared" si="11"/>
        <v>0</v>
      </c>
      <c r="R47" s="16">
        <f t="shared" si="12"/>
        <v>0</v>
      </c>
      <c r="S47" s="9">
        <f t="shared" si="13"/>
        <v>0</v>
      </c>
    </row>
    <row r="48" spans="1:20" x14ac:dyDescent="0.25">
      <c r="A48" s="54"/>
      <c r="B48" s="55"/>
      <c r="C48" s="55"/>
      <c r="D48" s="53"/>
      <c r="E48" s="3">
        <f t="shared" si="2"/>
        <v>0</v>
      </c>
      <c r="F48" s="14">
        <f t="shared" si="3"/>
        <v>0</v>
      </c>
      <c r="G48" s="3">
        <f t="shared" si="4"/>
        <v>0</v>
      </c>
      <c r="H48" s="11">
        <f t="shared" si="5"/>
        <v>0</v>
      </c>
      <c r="I48" s="33">
        <f t="shared" si="14"/>
        <v>0</v>
      </c>
      <c r="J48" s="57"/>
      <c r="K48" s="3">
        <f t="shared" si="6"/>
        <v>0</v>
      </c>
      <c r="L48" s="3">
        <f t="shared" si="7"/>
        <v>0</v>
      </c>
      <c r="M48" s="36">
        <f t="shared" si="8"/>
        <v>0</v>
      </c>
      <c r="N48" s="40">
        <f t="shared" si="9"/>
        <v>0</v>
      </c>
      <c r="O48" s="57"/>
      <c r="P48" s="3">
        <f t="shared" si="10"/>
        <v>0</v>
      </c>
      <c r="Q48" s="3">
        <f t="shared" si="11"/>
        <v>0</v>
      </c>
      <c r="R48" s="16">
        <f t="shared" si="12"/>
        <v>0</v>
      </c>
      <c r="S48" s="9">
        <f t="shared" si="13"/>
        <v>0</v>
      </c>
    </row>
    <row r="49" spans="1:19" x14ac:dyDescent="0.25">
      <c r="A49" s="54"/>
      <c r="B49" s="55"/>
      <c r="C49" s="55"/>
      <c r="D49" s="53"/>
      <c r="E49" s="3">
        <f t="shared" si="2"/>
        <v>0</v>
      </c>
      <c r="F49" s="14">
        <f t="shared" si="3"/>
        <v>0</v>
      </c>
      <c r="G49" s="3">
        <f t="shared" si="4"/>
        <v>0</v>
      </c>
      <c r="H49" s="11">
        <f t="shared" si="5"/>
        <v>0</v>
      </c>
      <c r="I49" s="33">
        <f t="shared" si="14"/>
        <v>0</v>
      </c>
      <c r="J49" s="57"/>
      <c r="K49" s="3">
        <f t="shared" si="6"/>
        <v>0</v>
      </c>
      <c r="L49" s="3">
        <f t="shared" si="7"/>
        <v>0</v>
      </c>
      <c r="M49" s="36">
        <f t="shared" si="8"/>
        <v>0</v>
      </c>
      <c r="N49" s="40">
        <f t="shared" si="9"/>
        <v>0</v>
      </c>
      <c r="O49" s="57"/>
      <c r="P49" s="3">
        <f t="shared" si="10"/>
        <v>0</v>
      </c>
      <c r="Q49" s="3">
        <f t="shared" si="11"/>
        <v>0</v>
      </c>
      <c r="R49" s="16">
        <f t="shared" si="12"/>
        <v>0</v>
      </c>
      <c r="S49" s="9">
        <f t="shared" si="13"/>
        <v>0</v>
      </c>
    </row>
    <row r="50" spans="1:19" x14ac:dyDescent="0.25">
      <c r="A50" s="54"/>
      <c r="B50" s="55"/>
      <c r="C50" s="55"/>
      <c r="D50" s="53"/>
      <c r="E50" s="3">
        <f t="shared" si="2"/>
        <v>0</v>
      </c>
      <c r="F50" s="14">
        <f t="shared" si="3"/>
        <v>0</v>
      </c>
      <c r="G50" s="3">
        <f t="shared" si="4"/>
        <v>0</v>
      </c>
      <c r="H50" s="11">
        <f t="shared" si="5"/>
        <v>0</v>
      </c>
      <c r="I50" s="33">
        <f t="shared" si="14"/>
        <v>0</v>
      </c>
      <c r="J50" s="57"/>
      <c r="K50" s="3">
        <f t="shared" si="6"/>
        <v>0</v>
      </c>
      <c r="L50" s="3">
        <f t="shared" si="7"/>
        <v>0</v>
      </c>
      <c r="M50" s="36">
        <f t="shared" si="8"/>
        <v>0</v>
      </c>
      <c r="N50" s="40">
        <f t="shared" si="9"/>
        <v>0</v>
      </c>
      <c r="O50" s="57"/>
      <c r="P50" s="3">
        <f t="shared" si="10"/>
        <v>0</v>
      </c>
      <c r="Q50" s="3">
        <f t="shared" si="11"/>
        <v>0</v>
      </c>
      <c r="R50" s="16">
        <f t="shared" si="12"/>
        <v>0</v>
      </c>
      <c r="S50" s="9">
        <f t="shared" si="13"/>
        <v>0</v>
      </c>
    </row>
    <row r="51" spans="1:19" x14ac:dyDescent="0.25">
      <c r="A51" s="54"/>
      <c r="B51" s="55"/>
      <c r="C51" s="55"/>
      <c r="D51" s="53"/>
      <c r="E51" s="3">
        <f t="shared" si="2"/>
        <v>0</v>
      </c>
      <c r="F51" s="14">
        <f t="shared" si="3"/>
        <v>0</v>
      </c>
      <c r="G51" s="3">
        <f t="shared" si="4"/>
        <v>0</v>
      </c>
      <c r="H51" s="11">
        <f t="shared" si="5"/>
        <v>0</v>
      </c>
      <c r="I51" s="33">
        <f t="shared" si="14"/>
        <v>0</v>
      </c>
      <c r="J51" s="57"/>
      <c r="K51" s="3">
        <f t="shared" si="6"/>
        <v>0</v>
      </c>
      <c r="L51" s="3">
        <f t="shared" si="7"/>
        <v>0</v>
      </c>
      <c r="M51" s="36">
        <f t="shared" si="8"/>
        <v>0</v>
      </c>
      <c r="N51" s="40">
        <f t="shared" si="9"/>
        <v>0</v>
      </c>
      <c r="O51" s="57"/>
      <c r="P51" s="3">
        <f t="shared" si="10"/>
        <v>0</v>
      </c>
      <c r="Q51" s="3">
        <f t="shared" si="11"/>
        <v>0</v>
      </c>
      <c r="R51" s="16">
        <f t="shared" si="12"/>
        <v>0</v>
      </c>
      <c r="S51" s="9">
        <f t="shared" si="13"/>
        <v>0</v>
      </c>
    </row>
    <row r="52" spans="1:19" x14ac:dyDescent="0.25">
      <c r="A52" s="54"/>
      <c r="B52" s="55"/>
      <c r="C52" s="55"/>
      <c r="D52" s="53"/>
      <c r="E52" s="3">
        <f t="shared" si="2"/>
        <v>0</v>
      </c>
      <c r="F52" s="14">
        <f t="shared" si="3"/>
        <v>0</v>
      </c>
      <c r="G52" s="3">
        <f t="shared" si="4"/>
        <v>0</v>
      </c>
      <c r="H52" s="11">
        <f t="shared" si="5"/>
        <v>0</v>
      </c>
      <c r="I52" s="33">
        <f t="shared" si="14"/>
        <v>0</v>
      </c>
      <c r="J52" s="57"/>
      <c r="K52" s="3">
        <f t="shared" si="6"/>
        <v>0</v>
      </c>
      <c r="L52" s="3">
        <f t="shared" si="7"/>
        <v>0</v>
      </c>
      <c r="M52" s="36">
        <f t="shared" si="8"/>
        <v>0</v>
      </c>
      <c r="N52" s="40">
        <f t="shared" si="9"/>
        <v>0</v>
      </c>
      <c r="O52" s="57"/>
      <c r="P52" s="3">
        <f t="shared" si="10"/>
        <v>0</v>
      </c>
      <c r="Q52" s="3">
        <f t="shared" si="11"/>
        <v>0</v>
      </c>
      <c r="R52" s="16">
        <f t="shared" si="12"/>
        <v>0</v>
      </c>
      <c r="S52" s="9">
        <f t="shared" si="13"/>
        <v>0</v>
      </c>
    </row>
    <row r="53" spans="1:19" x14ac:dyDescent="0.25">
      <c r="A53" s="54"/>
      <c r="B53" s="55"/>
      <c r="C53" s="55"/>
      <c r="D53" s="53"/>
      <c r="E53" s="3">
        <f t="shared" si="2"/>
        <v>0</v>
      </c>
      <c r="F53" s="14">
        <f t="shared" si="3"/>
        <v>0</v>
      </c>
      <c r="G53" s="3">
        <f t="shared" si="4"/>
        <v>0</v>
      </c>
      <c r="H53" s="11">
        <f t="shared" si="5"/>
        <v>0</v>
      </c>
      <c r="I53" s="33">
        <f t="shared" si="14"/>
        <v>0</v>
      </c>
      <c r="J53" s="57"/>
      <c r="K53" s="3">
        <f t="shared" si="6"/>
        <v>0</v>
      </c>
      <c r="L53" s="3">
        <f t="shared" si="7"/>
        <v>0</v>
      </c>
      <c r="M53" s="36">
        <f t="shared" si="8"/>
        <v>0</v>
      </c>
      <c r="N53" s="40">
        <f t="shared" si="9"/>
        <v>0</v>
      </c>
      <c r="O53" s="57"/>
      <c r="P53" s="3">
        <f t="shared" si="10"/>
        <v>0</v>
      </c>
      <c r="Q53" s="3">
        <f t="shared" si="11"/>
        <v>0</v>
      </c>
      <c r="R53" s="16">
        <f t="shared" si="12"/>
        <v>0</v>
      </c>
      <c r="S53" s="9">
        <f t="shared" si="13"/>
        <v>0</v>
      </c>
    </row>
    <row r="54" spans="1:19" x14ac:dyDescent="0.25">
      <c r="A54" s="54"/>
      <c r="B54" s="55"/>
      <c r="C54" s="55"/>
      <c r="D54" s="53"/>
      <c r="E54" s="3">
        <f t="shared" si="2"/>
        <v>0</v>
      </c>
      <c r="F54" s="14">
        <f t="shared" si="3"/>
        <v>0</v>
      </c>
      <c r="G54" s="3">
        <f t="shared" si="4"/>
        <v>0</v>
      </c>
      <c r="H54" s="11">
        <f t="shared" si="5"/>
        <v>0</v>
      </c>
      <c r="I54" s="33">
        <f t="shared" si="14"/>
        <v>0</v>
      </c>
      <c r="J54" s="57"/>
      <c r="K54" s="3">
        <f t="shared" si="6"/>
        <v>0</v>
      </c>
      <c r="L54" s="3">
        <f t="shared" si="7"/>
        <v>0</v>
      </c>
      <c r="M54" s="36">
        <f t="shared" si="8"/>
        <v>0</v>
      </c>
      <c r="N54" s="40">
        <f t="shared" si="9"/>
        <v>0</v>
      </c>
      <c r="O54" s="57"/>
      <c r="P54" s="3">
        <f t="shared" si="10"/>
        <v>0</v>
      </c>
      <c r="Q54" s="3">
        <f t="shared" si="11"/>
        <v>0</v>
      </c>
      <c r="R54" s="16">
        <f t="shared" si="12"/>
        <v>0</v>
      </c>
      <c r="S54" s="9">
        <f t="shared" si="13"/>
        <v>0</v>
      </c>
    </row>
    <row r="55" spans="1:19" x14ac:dyDescent="0.25">
      <c r="A55" s="54"/>
      <c r="B55" s="55"/>
      <c r="C55" s="55"/>
      <c r="D55" s="53"/>
      <c r="E55" s="3">
        <f t="shared" si="2"/>
        <v>0</v>
      </c>
      <c r="F55" s="14">
        <f t="shared" si="3"/>
        <v>0</v>
      </c>
      <c r="G55" s="3">
        <f t="shared" si="4"/>
        <v>0</v>
      </c>
      <c r="H55" s="11">
        <f t="shared" si="5"/>
        <v>0</v>
      </c>
      <c r="I55" s="33">
        <f t="shared" si="14"/>
        <v>0</v>
      </c>
      <c r="J55" s="57"/>
      <c r="K55" s="3">
        <f t="shared" si="6"/>
        <v>0</v>
      </c>
      <c r="L55" s="3">
        <f t="shared" si="7"/>
        <v>0</v>
      </c>
      <c r="M55" s="36">
        <f t="shared" si="8"/>
        <v>0</v>
      </c>
      <c r="N55" s="40">
        <f t="shared" si="9"/>
        <v>0</v>
      </c>
      <c r="O55" s="57"/>
      <c r="P55" s="3">
        <f t="shared" si="10"/>
        <v>0</v>
      </c>
      <c r="Q55" s="3">
        <f t="shared" si="11"/>
        <v>0</v>
      </c>
      <c r="R55" s="16">
        <f t="shared" si="12"/>
        <v>0</v>
      </c>
      <c r="S55" s="9">
        <f t="shared" si="13"/>
        <v>0</v>
      </c>
    </row>
    <row r="56" spans="1:19" x14ac:dyDescent="0.25">
      <c r="A56" s="54"/>
      <c r="B56" s="55"/>
      <c r="C56" s="55"/>
      <c r="D56" s="53"/>
      <c r="E56" s="3">
        <f t="shared" si="2"/>
        <v>0</v>
      </c>
      <c r="F56" s="14">
        <f t="shared" si="3"/>
        <v>0</v>
      </c>
      <c r="G56" s="3">
        <f t="shared" si="4"/>
        <v>0</v>
      </c>
      <c r="H56" s="11">
        <f t="shared" si="5"/>
        <v>0</v>
      </c>
      <c r="I56" s="33">
        <f t="shared" si="14"/>
        <v>0</v>
      </c>
      <c r="J56" s="57"/>
      <c r="K56" s="3">
        <f t="shared" si="6"/>
        <v>0</v>
      </c>
      <c r="L56" s="3">
        <f t="shared" si="7"/>
        <v>0</v>
      </c>
      <c r="M56" s="36">
        <f t="shared" si="8"/>
        <v>0</v>
      </c>
      <c r="N56" s="40">
        <f t="shared" si="9"/>
        <v>0</v>
      </c>
      <c r="O56" s="57"/>
      <c r="P56" s="3">
        <f t="shared" si="10"/>
        <v>0</v>
      </c>
      <c r="Q56" s="3">
        <f t="shared" si="11"/>
        <v>0</v>
      </c>
      <c r="R56" s="16">
        <f t="shared" si="12"/>
        <v>0</v>
      </c>
      <c r="S56" s="9">
        <f t="shared" si="13"/>
        <v>0</v>
      </c>
    </row>
    <row r="57" spans="1:19" x14ac:dyDescent="0.25">
      <c r="A57" s="54"/>
      <c r="B57" s="55"/>
      <c r="C57" s="55"/>
      <c r="D57" s="53"/>
      <c r="E57" s="3">
        <f t="shared" si="2"/>
        <v>0</v>
      </c>
      <c r="F57" s="14">
        <f t="shared" si="3"/>
        <v>0</v>
      </c>
      <c r="G57" s="3">
        <f t="shared" si="4"/>
        <v>0</v>
      </c>
      <c r="H57" s="11">
        <f t="shared" si="5"/>
        <v>0</v>
      </c>
      <c r="I57" s="33">
        <f t="shared" si="14"/>
        <v>0</v>
      </c>
      <c r="J57" s="57"/>
      <c r="K57" s="3">
        <f t="shared" si="6"/>
        <v>0</v>
      </c>
      <c r="L57" s="3">
        <f t="shared" si="7"/>
        <v>0</v>
      </c>
      <c r="M57" s="36">
        <f t="shared" si="8"/>
        <v>0</v>
      </c>
      <c r="N57" s="40">
        <f t="shared" si="9"/>
        <v>0</v>
      </c>
      <c r="O57" s="57"/>
      <c r="P57" s="3">
        <f t="shared" si="10"/>
        <v>0</v>
      </c>
      <c r="Q57" s="3">
        <f t="shared" si="11"/>
        <v>0</v>
      </c>
      <c r="R57" s="16">
        <f t="shared" si="12"/>
        <v>0</v>
      </c>
      <c r="S57" s="9">
        <f t="shared" si="13"/>
        <v>0</v>
      </c>
    </row>
    <row r="58" spans="1:19" x14ac:dyDescent="0.25">
      <c r="A58" s="54"/>
      <c r="B58" s="55"/>
      <c r="C58" s="55"/>
      <c r="D58" s="53"/>
      <c r="E58" s="3">
        <f t="shared" si="2"/>
        <v>0</v>
      </c>
      <c r="F58" s="14">
        <f t="shared" si="3"/>
        <v>0</v>
      </c>
      <c r="G58" s="3">
        <f t="shared" si="4"/>
        <v>0</v>
      </c>
      <c r="H58" s="11">
        <f t="shared" si="5"/>
        <v>0</v>
      </c>
      <c r="I58" s="33">
        <f t="shared" si="14"/>
        <v>0</v>
      </c>
      <c r="J58" s="57"/>
      <c r="K58" s="3">
        <f t="shared" si="6"/>
        <v>0</v>
      </c>
      <c r="L58" s="3">
        <f t="shared" si="7"/>
        <v>0</v>
      </c>
      <c r="M58" s="36">
        <f t="shared" si="8"/>
        <v>0</v>
      </c>
      <c r="N58" s="40">
        <f t="shared" si="9"/>
        <v>0</v>
      </c>
      <c r="O58" s="57"/>
      <c r="P58" s="3">
        <f t="shared" si="10"/>
        <v>0</v>
      </c>
      <c r="Q58" s="3">
        <f t="shared" si="11"/>
        <v>0</v>
      </c>
      <c r="R58" s="16">
        <f t="shared" si="12"/>
        <v>0</v>
      </c>
      <c r="S58" s="9">
        <f t="shared" si="13"/>
        <v>0</v>
      </c>
    </row>
    <row r="59" spans="1:19" x14ac:dyDescent="0.25">
      <c r="A59" s="54"/>
      <c r="B59" s="55"/>
      <c r="C59" s="55"/>
      <c r="D59" s="53"/>
      <c r="E59" s="3">
        <f t="shared" si="2"/>
        <v>0</v>
      </c>
      <c r="F59" s="14">
        <f t="shared" si="3"/>
        <v>0</v>
      </c>
      <c r="G59" s="3">
        <f t="shared" si="4"/>
        <v>0</v>
      </c>
      <c r="H59" s="11">
        <f t="shared" si="5"/>
        <v>0</v>
      </c>
      <c r="I59" s="33">
        <f t="shared" si="14"/>
        <v>0</v>
      </c>
      <c r="J59" s="57"/>
      <c r="K59" s="3">
        <f t="shared" si="6"/>
        <v>0</v>
      </c>
      <c r="L59" s="3">
        <f t="shared" si="7"/>
        <v>0</v>
      </c>
      <c r="M59" s="36">
        <f t="shared" si="8"/>
        <v>0</v>
      </c>
      <c r="N59" s="40">
        <f t="shared" si="9"/>
        <v>0</v>
      </c>
      <c r="O59" s="57"/>
      <c r="P59" s="3">
        <f t="shared" si="10"/>
        <v>0</v>
      </c>
      <c r="Q59" s="3">
        <f t="shared" si="11"/>
        <v>0</v>
      </c>
      <c r="R59" s="16">
        <f t="shared" si="12"/>
        <v>0</v>
      </c>
      <c r="S59" s="9">
        <f t="shared" si="13"/>
        <v>0</v>
      </c>
    </row>
    <row r="60" spans="1:19" ht="15.75" thickBot="1" x14ac:dyDescent="0.3">
      <c r="A60" s="64"/>
      <c r="B60" s="65"/>
      <c r="C60" s="65"/>
      <c r="D60" s="66"/>
      <c r="E60" s="60">
        <f t="shared" si="2"/>
        <v>0</v>
      </c>
      <c r="F60" s="61">
        <f t="shared" si="3"/>
        <v>0</v>
      </c>
      <c r="G60" s="60">
        <f t="shared" si="4"/>
        <v>0</v>
      </c>
      <c r="H60" s="62">
        <f t="shared" si="5"/>
        <v>0</v>
      </c>
      <c r="I60" s="34">
        <f t="shared" si="14"/>
        <v>0</v>
      </c>
      <c r="J60" s="58"/>
      <c r="K60" s="60">
        <f t="shared" si="6"/>
        <v>0</v>
      </c>
      <c r="L60" s="60">
        <f t="shared" si="7"/>
        <v>0</v>
      </c>
      <c r="M60" s="37">
        <f t="shared" si="8"/>
        <v>0</v>
      </c>
      <c r="N60" s="41">
        <f t="shared" si="9"/>
        <v>0</v>
      </c>
      <c r="O60" s="58"/>
      <c r="P60" s="60">
        <f t="shared" si="10"/>
        <v>0</v>
      </c>
      <c r="Q60" s="60">
        <f t="shared" si="11"/>
        <v>0</v>
      </c>
      <c r="R60" s="17">
        <f t="shared" si="12"/>
        <v>0</v>
      </c>
      <c r="S60" s="63">
        <f t="shared" si="13"/>
        <v>0</v>
      </c>
    </row>
    <row r="61" spans="1:19" x14ac:dyDescent="0.25">
      <c r="A61" s="74" t="s">
        <v>55</v>
      </c>
      <c r="B61" s="75"/>
      <c r="C61" s="75"/>
      <c r="D61" s="76"/>
      <c r="E61" s="77"/>
      <c r="F61" s="78">
        <f t="shared" ref="F61:L61" si="15">SUMIF($B$36:$B$60,"VII.",F36:F60)</f>
        <v>0</v>
      </c>
      <c r="G61" s="77">
        <f t="shared" si="15"/>
        <v>0</v>
      </c>
      <c r="H61" s="79">
        <f t="shared" si="15"/>
        <v>0</v>
      </c>
      <c r="I61" s="80">
        <f t="shared" si="15"/>
        <v>0</v>
      </c>
      <c r="J61" s="78">
        <f t="shared" si="15"/>
        <v>0</v>
      </c>
      <c r="K61" s="77">
        <f t="shared" si="15"/>
        <v>0</v>
      </c>
      <c r="L61" s="77">
        <f t="shared" si="15"/>
        <v>0</v>
      </c>
      <c r="M61" s="81">
        <f t="shared" si="8"/>
        <v>0</v>
      </c>
      <c r="N61" s="82">
        <f>SUMIF($B$36:$B$60,"VII.",N36:N60)</f>
        <v>0</v>
      </c>
      <c r="O61" s="78">
        <f>SUMIF($B$36:$B$60,"VII.",O36:O60)</f>
        <v>0</v>
      </c>
      <c r="P61" s="77">
        <f>SUMIF($B$36:$B$60,"VII.",P36:P60)</f>
        <v>0</v>
      </c>
      <c r="Q61" s="77">
        <f>SUMIF($B$36:$B$60,"VII.",Q36:Q60)</f>
        <v>0</v>
      </c>
      <c r="R61" s="83">
        <f t="shared" si="12"/>
        <v>0</v>
      </c>
      <c r="S61" s="84">
        <f>SUMIF($B$36:$B$60,"VII.",S36:S60)</f>
        <v>0</v>
      </c>
    </row>
    <row r="62" spans="1:19" ht="15.75" thickBot="1" x14ac:dyDescent="0.3">
      <c r="A62" s="85" t="s">
        <v>56</v>
      </c>
      <c r="B62" s="86"/>
      <c r="C62" s="86"/>
      <c r="D62" s="87"/>
      <c r="E62" s="88"/>
      <c r="F62" s="89">
        <f t="shared" ref="F62:L62" si="16">SUMIF($B$36:$B$60,"VI.",F36:F60)</f>
        <v>0</v>
      </c>
      <c r="G62" s="88">
        <f t="shared" si="16"/>
        <v>0</v>
      </c>
      <c r="H62" s="90">
        <f t="shared" si="16"/>
        <v>0</v>
      </c>
      <c r="I62" s="91">
        <f t="shared" si="16"/>
        <v>0</v>
      </c>
      <c r="J62" s="89">
        <f t="shared" si="16"/>
        <v>0</v>
      </c>
      <c r="K62" s="88">
        <f t="shared" si="16"/>
        <v>0</v>
      </c>
      <c r="L62" s="88">
        <f t="shared" si="16"/>
        <v>0</v>
      </c>
      <c r="M62" s="92">
        <f t="shared" si="8"/>
        <v>0</v>
      </c>
      <c r="N62" s="93">
        <f>SUMIF($B$36:$B$60,"VI.",N36:N60)</f>
        <v>0</v>
      </c>
      <c r="O62" s="89">
        <f>SUMIF($B$36:$B$60,"VI.",O36:O60)</f>
        <v>0</v>
      </c>
      <c r="P62" s="88">
        <f>SUMIF($B$36:$B$60,"VI.",P36:P60)</f>
        <v>0</v>
      </c>
      <c r="Q62" s="88">
        <f>SUMIF($B$36:$B$60,"VI.",Q36:Q60)</f>
        <v>0</v>
      </c>
      <c r="R62" s="94">
        <f t="shared" si="12"/>
        <v>0</v>
      </c>
      <c r="S62" s="95">
        <f>SUMIF($B$36:$B$60,"VI.",S36:S60)</f>
        <v>0</v>
      </c>
    </row>
    <row r="63" spans="1:19" ht="15.75" thickBot="1" x14ac:dyDescent="0.3">
      <c r="A63" s="96" t="s">
        <v>0</v>
      </c>
      <c r="B63" s="97"/>
      <c r="C63" s="97"/>
      <c r="D63" s="98"/>
      <c r="E63" s="99"/>
      <c r="F63" s="100">
        <f>SUM(F61:F62)</f>
        <v>0</v>
      </c>
      <c r="G63" s="99">
        <f>SUM(G61:G62)</f>
        <v>0</v>
      </c>
      <c r="H63" s="101">
        <f>IF($B$20="",SUM(H61:H62),IF(AND(($B$20="mikro oz. malo"),(SUM(H61:H62)&lt;150000)),SUM(H61:H62),IF(AND(($B$20="srednje veliko"),(SUM(H61:H62)&lt;250000)),SUM(H61:H62),IF(AND(($B$20="veliko"),(SUM(H61:H62)&lt;350000)),SUM(H61:H62),"previsoka vrednost"))))</f>
        <v>0</v>
      </c>
      <c r="I63" s="102">
        <f t="shared" ref="I63:S63" si="17">SUM(I61:I62)</f>
        <v>0</v>
      </c>
      <c r="J63" s="103">
        <f>SUM(J61:J62)</f>
        <v>0</v>
      </c>
      <c r="K63" s="99">
        <f t="shared" si="17"/>
        <v>0</v>
      </c>
      <c r="L63" s="99">
        <f t="shared" si="17"/>
        <v>0</v>
      </c>
      <c r="M63" s="104">
        <f t="shared" si="17"/>
        <v>0</v>
      </c>
      <c r="N63" s="105">
        <f t="shared" si="17"/>
        <v>0</v>
      </c>
      <c r="O63" s="103">
        <f>SUM(O61:O62)</f>
        <v>0</v>
      </c>
      <c r="P63" s="99">
        <f t="shared" si="17"/>
        <v>0</v>
      </c>
      <c r="Q63" s="99">
        <f t="shared" si="17"/>
        <v>0</v>
      </c>
      <c r="R63" s="100">
        <f t="shared" si="17"/>
        <v>0</v>
      </c>
      <c r="S63" s="106">
        <f t="shared" si="17"/>
        <v>0</v>
      </c>
    </row>
    <row r="64" spans="1:19" ht="15.75" thickTop="1" x14ac:dyDescent="0.25"/>
    <row r="65" spans="1:4" x14ac:dyDescent="0.25">
      <c r="A65" s="122" t="s">
        <v>33</v>
      </c>
      <c r="B65" s="122"/>
      <c r="C65" s="122"/>
      <c r="D65" s="122"/>
    </row>
  </sheetData>
  <sheetProtection sheet="1" objects="1" scenarios="1"/>
  <dataConsolidate/>
  <mergeCells count="14">
    <mergeCell ref="A1:H1"/>
    <mergeCell ref="C20:G20"/>
    <mergeCell ref="C22:G22"/>
    <mergeCell ref="C24:G24"/>
    <mergeCell ref="C28:G28"/>
    <mergeCell ref="A13:H13"/>
    <mergeCell ref="C23:G23"/>
    <mergeCell ref="C26:G26"/>
    <mergeCell ref="C27:G27"/>
    <mergeCell ref="A65:D65"/>
    <mergeCell ref="C29:G29"/>
    <mergeCell ref="C30:G30"/>
    <mergeCell ref="A34:H34"/>
    <mergeCell ref="I34:S34"/>
  </mergeCells>
  <conditionalFormatting sqref="F62">
    <cfRule type="expression" dxfId="8" priority="9">
      <formula>$F$62&gt;0.3*$F$63</formula>
    </cfRule>
  </conditionalFormatting>
  <conditionalFormatting sqref="H63">
    <cfRule type="cellIs" dxfId="7" priority="8" operator="equal">
      <formula>"previsoka vrednost"</formula>
    </cfRule>
  </conditionalFormatting>
  <conditionalFormatting sqref="O62">
    <cfRule type="expression" dxfId="6" priority="7">
      <formula>($J$62+$O$62)&gt;0.3*($J$61+$O$61+$J$62+$O$62)</formula>
    </cfRule>
  </conditionalFormatting>
  <conditionalFormatting sqref="B25">
    <cfRule type="cellIs" dxfId="5" priority="6" operator="equal">
      <formula>"previsoka vrednost"</formula>
    </cfRule>
  </conditionalFormatting>
  <conditionalFormatting sqref="L63">
    <cfRule type="expression" dxfId="4" priority="5">
      <formula>$L$63&gt;$H$63/3</formula>
    </cfRule>
  </conditionalFormatting>
  <conditionalFormatting sqref="Q63">
    <cfRule type="expression" dxfId="3" priority="4">
      <formula>$Q$63&gt;2*$H$63/3</formula>
    </cfRule>
  </conditionalFormatting>
  <conditionalFormatting sqref="C36:C60">
    <cfRule type="cellIs" dxfId="2" priority="3" operator="greaterThan">
      <formula>13</formula>
    </cfRule>
  </conditionalFormatting>
  <conditionalFormatting sqref="D36:D60">
    <cfRule type="cellIs" dxfId="1" priority="2" operator="greaterThan">
      <formula>115%</formula>
    </cfRule>
  </conditionalFormatting>
  <conditionalFormatting sqref="J62">
    <cfRule type="cellIs" dxfId="0" priority="1" operator="greaterThan">
      <formula>$F$62</formula>
    </cfRule>
  </conditionalFormatting>
  <dataValidations xWindow="539" yWindow="468" count="7">
    <dataValidation type="list" allowBlank="1" showInputMessage="1" showErrorMessage="1" sqref="B20">
      <formula1>"mikro oz. malo,srednje veliko,veliko,"</formula1>
    </dataValidation>
    <dataValidation type="list" allowBlank="1" showInputMessage="1" showErrorMessage="1" sqref="B36:B60">
      <formula1>"VII., VI."</formula1>
    </dataValidation>
    <dataValidation allowBlank="1" sqref="J61:J62 O61:O62"/>
    <dataValidation type="custom" allowBlank="1" showInputMessage="1" showErrorMessage="1" errorTitle="Prevelika vrednost" error="Vrednost sofinanciranja za obdobje poročila presega maksimalno možno višino sofinanciranja za to obdobje_x000a_ali_x000a_Skupno število ur, ki so jih na projektu opravili zaposleni s VI. stopnjo izobrazbe presega 30% vseh opravljenih ur" prompt="Skupna vrednost sofinanciranja v obdobju poročila ne sme preseči 2/3 skupne vrednosti v stolpcu H;_x000a__x000a_Skupno število ur, ki so jih na projektu opravili zaposleni s VI. stopnjo izobrazbe ne sme preseči 30 % vseh ur opravljenih na projektu" sqref="O36:O60">
      <formula1>AND(($Q$63&lt;=2*$H$63/3),(($J$62+$O$62)&lt;=(0.3*($J$63+$O$63))))</formula1>
    </dataValidation>
    <dataValidation type="custom" allowBlank="1" showInputMessage="1" showErrorMessage="1" error="Skupna vrednost sofinanciranja je glede na velikost vašega podjetja presežena_x000a_ali_x000a_Število predvidenih ur za zaposlene s VI. stopnjo izobrazbe je previsoko._x000a__x000a_Prilagodite vrednost v stolpcu C ali D." prompt="Vrednost ne sme presegati števila 13._x000a__x000a_Skupna vrednost ur, ki jih bodo opravili zaposleni s VI. stopnjo izobrazbe, ne sme preseči 30% vseh predvidenih ur na projektu." sqref="C36:C60">
      <formula1>AND(($F$62&lt;=(0.3*$F$63)),($H$63&lt;&gt;"previsoka vrednost"))</formula1>
    </dataValidation>
    <dataValidation type="custom" allowBlank="1" showInputMessage="1" showErrorMessage="1" error="Skupna vrednost sofinanciranja je glede na velikost vašega podjetja presežena_x000a_ali_x000a_Število predvidenih ur za zaposlene s VI. stopnjo izobrazbe je previsoko._x000a__x000a_Prilagodite vrednost v stolpcu C ali D." prompt="Vrednost ne sme biti večja kot 115 %._x000a__x000a_Skupna vrednost ur, ki jih bodo opravili zaposleni s VI. stopnjo izobrazbe, ne sme preseči 30% vseh predvidenih ur na projektu." sqref="D36:D60">
      <formula1>AND(($F$62&lt;=(0.3*$F$63)),($H$63&lt;&gt;"previsoka vrednost"))</formula1>
    </dataValidation>
    <dataValidation type="custom" allowBlank="1" showInputMessage="1" showErrorMessage="1" errorTitle="Prevelika vrednost" error="Preseženo je število ur za zaposlene s VI. stopnjo izobrazbe._x000a_ali_x000a_Skupna vrednost sofinanciranja za obdobje prvega poročila presega maksimalno možno višino sofinanciranja za to obdobje." prompt="Skupno število ur za zaposlene s VI. stopnjo izobrazbe v obdobju  ne sme preseči vseh ur te stopnje na nivoju projekta._x000a__x000a_Skupna vrednost sofinanciranja v obdobju poročila ne sme preseči 1/3 skupne vrednosti v stolpcu H (maksimalni znesek sofinanciranja)" sqref="J36:J60">
      <formula1>AND(($L$63&lt;=$H$63/3),($J$62&lt;=$F$62))</formula1>
    </dataValidation>
  </dataValidations>
  <hyperlinks>
    <hyperlink ref="A65:D65" r:id="rId1" display="* velikost podjetja določite skladno z določili Priloge 1 k Uredbi komisije (ES) št. 800/2008 z dne 6.8.2008"/>
  </hyperlinks>
  <pageMargins left="0.70866141732283472" right="0.70866141732283472" top="0.74803149606299213" bottom="0.74803149606299213" header="0.31496062992125984" footer="0.31496062992125984"/>
  <pageSetup paperSize="9" scale="45" fitToWidth="2" pageOrder="overThenDown" orientation="portrait" r:id="rId2"/>
  <headerFooter>
    <oddFooter>&amp;R&amp;P/&amp;N</oddFooter>
  </headerFooter>
  <colBreaks count="1" manualBreakCount="1">
    <brk id="8" max="6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B9" sqref="B9"/>
    </sheetView>
  </sheetViews>
  <sheetFormatPr defaultRowHeight="15" x14ac:dyDescent="0.25"/>
  <cols>
    <col min="1" max="1" width="30.42578125" customWidth="1"/>
    <col min="2" max="2" width="19.5703125" customWidth="1"/>
    <col min="3" max="3" width="13.7109375" customWidth="1"/>
    <col min="4" max="4" width="14.5703125" customWidth="1"/>
    <col min="5" max="5" width="19.42578125" customWidth="1"/>
    <col min="6" max="7" width="12.7109375" customWidth="1"/>
    <col min="8" max="8" width="17.28515625" customWidth="1"/>
    <col min="9" max="11" width="12.7109375" customWidth="1"/>
    <col min="12" max="12" width="17.28515625" customWidth="1"/>
    <col min="13" max="15" width="12.7109375" customWidth="1"/>
  </cols>
  <sheetData>
    <row r="1" spans="1:15" x14ac:dyDescent="0.25">
      <c r="A1" s="128" t="s">
        <v>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16" spans="1:15" x14ac:dyDescent="0.25">
      <c r="A16" t="s">
        <v>1</v>
      </c>
      <c r="B16" s="5">
        <f>'Upravičeni stroški'!$B$17</f>
        <v>0</v>
      </c>
      <c r="C16" s="5"/>
    </row>
    <row r="17" spans="1:15" x14ac:dyDescent="0.25">
      <c r="A17" t="s">
        <v>2</v>
      </c>
      <c r="B17" s="5">
        <f>'Upravičeni stroški'!$B$19</f>
        <v>0</v>
      </c>
      <c r="C17" s="5"/>
    </row>
    <row r="18" spans="1:15" ht="15.75" thickBot="1" x14ac:dyDescent="0.3"/>
    <row r="19" spans="1:15" ht="61.5" thickTop="1" thickBot="1" x14ac:dyDescent="0.3">
      <c r="B19" s="6" t="s">
        <v>15</v>
      </c>
      <c r="C19" s="15" t="s">
        <v>39</v>
      </c>
      <c r="D19" s="7" t="s">
        <v>16</v>
      </c>
      <c r="E19" s="13" t="s">
        <v>4</v>
      </c>
      <c r="F19" s="7" t="s">
        <v>58</v>
      </c>
      <c r="G19" s="13" t="s">
        <v>59</v>
      </c>
      <c r="H19" s="6" t="s">
        <v>17</v>
      </c>
      <c r="I19" s="15" t="s">
        <v>20</v>
      </c>
      <c r="J19" s="15" t="s">
        <v>58</v>
      </c>
      <c r="K19" s="107" t="s">
        <v>59</v>
      </c>
      <c r="L19" s="38" t="s">
        <v>18</v>
      </c>
      <c r="M19" s="15" t="s">
        <v>21</v>
      </c>
      <c r="N19" s="13" t="s">
        <v>58</v>
      </c>
      <c r="O19" s="8" t="s">
        <v>59</v>
      </c>
    </row>
    <row r="20" spans="1:15" ht="16.5" thickTop="1" thickBot="1" x14ac:dyDescent="0.3">
      <c r="A20" s="20" t="s">
        <v>13</v>
      </c>
      <c r="B20" s="23">
        <f>'Upravičeni stroški'!$F$63</f>
        <v>0</v>
      </c>
      <c r="C20" s="49">
        <f>ROUND(B20/1700,2)</f>
        <v>0</v>
      </c>
      <c r="D20" s="19">
        <f>'Upravičeni stroški'!$G$63</f>
        <v>0</v>
      </c>
      <c r="E20" s="27">
        <f>'Upravičeni stroški'!$H$63</f>
        <v>0</v>
      </c>
      <c r="F20" s="19">
        <f>ROUNDDOWN(0.85*E20,2)</f>
        <v>0</v>
      </c>
      <c r="G20" s="27">
        <f>E20-F20</f>
        <v>0</v>
      </c>
      <c r="H20" s="112">
        <f>'Upravičeni stroški'!I$63</f>
        <v>0</v>
      </c>
      <c r="I20" s="49">
        <f>('Upravičeni stroški'!$I$61*'Upravičeni stroški'!$B$22)+('Upravičeni stroški'!$I$62*'Upravičeni stroški'!$B$23)</f>
        <v>0</v>
      </c>
      <c r="J20" s="49">
        <f>ROUNDDOWN(0.85*I20,2)</f>
        <v>0</v>
      </c>
      <c r="K20" s="108">
        <f>I20-J20</f>
        <v>0</v>
      </c>
      <c r="L20" s="23">
        <f>'Upravičeni stroški'!$N$63</f>
        <v>0</v>
      </c>
      <c r="M20" s="49">
        <f>('Upravičeni stroški'!$N$61*'Upravičeni stroški'!$B$22)+('Upravičeni stroški'!$N$62*'Upravičeni stroški'!$B$23)</f>
        <v>0</v>
      </c>
      <c r="N20" s="27">
        <f>ROUNDDOWN(0.85*M20,2)</f>
        <v>0</v>
      </c>
      <c r="O20" s="117">
        <f>M20-N20</f>
        <v>0</v>
      </c>
    </row>
    <row r="21" spans="1:15" ht="15.75" thickBot="1" x14ac:dyDescent="0.3">
      <c r="A21" s="22" t="s">
        <v>14</v>
      </c>
      <c r="B21" s="23">
        <f>'Upravičeni stroški'!$J$63+'Upravičeni stroški'!$O$63</f>
        <v>0</v>
      </c>
      <c r="C21" s="49">
        <f t="shared" ref="C21:C22" si="0">ROUND(B21/1700,2)</f>
        <v>0</v>
      </c>
      <c r="D21" s="19">
        <f>'Upravičeni stroški'!K63+'Upravičeni stroški'!P63</f>
        <v>0</v>
      </c>
      <c r="E21" s="27">
        <f>'Upravičeni stroški'!$L$63+'Upravičeni stroški'!$Q$63</f>
        <v>0</v>
      </c>
      <c r="F21" s="19">
        <f>ROUNDDOWN(0.85*E21,2)</f>
        <v>0</v>
      </c>
      <c r="G21" s="27">
        <f>E21-F21</f>
        <v>0</v>
      </c>
      <c r="H21" s="113">
        <f>'Upravičeni stroški'!$J$63</f>
        <v>0</v>
      </c>
      <c r="I21" s="49">
        <f>'Upravičeni stroški'!L63</f>
        <v>0</v>
      </c>
      <c r="J21" s="69">
        <f>ROUNDDOWN(0.85*I21,2)</f>
        <v>0</v>
      </c>
      <c r="K21" s="109">
        <f>I21-J21</f>
        <v>0</v>
      </c>
      <c r="L21" s="23">
        <f>'Upravičeni stroški'!$O$63</f>
        <v>0</v>
      </c>
      <c r="M21" s="49">
        <f>'Upravičeni stroški'!Q63</f>
        <v>0</v>
      </c>
      <c r="N21" s="27">
        <f>ROUNDDOWN(0.85*M21,2)</f>
        <v>0</v>
      </c>
      <c r="O21" s="117">
        <f>M21-N21</f>
        <v>0</v>
      </c>
    </row>
    <row r="22" spans="1:15" ht="15.75" thickBot="1" x14ac:dyDescent="0.3">
      <c r="A22" s="21" t="s">
        <v>19</v>
      </c>
      <c r="B22" s="24">
        <f>B20-B21</f>
        <v>0</v>
      </c>
      <c r="C22" s="50">
        <f t="shared" si="0"/>
        <v>0</v>
      </c>
      <c r="D22" s="10">
        <f t="shared" ref="D22:O22" si="1">D20-D21</f>
        <v>0</v>
      </c>
      <c r="E22" s="28">
        <f t="shared" si="1"/>
        <v>0</v>
      </c>
      <c r="F22" s="10">
        <f t="shared" si="1"/>
        <v>0</v>
      </c>
      <c r="G22" s="12">
        <f t="shared" si="1"/>
        <v>0</v>
      </c>
      <c r="H22" s="114">
        <f t="shared" ref="H22" si="2">H20-H21</f>
        <v>0</v>
      </c>
      <c r="I22" s="70">
        <f t="shared" si="1"/>
        <v>0</v>
      </c>
      <c r="J22" s="70">
        <f t="shared" ref="J22:L22" si="3">J20-J21</f>
        <v>0</v>
      </c>
      <c r="K22" s="30">
        <f t="shared" si="3"/>
        <v>0</v>
      </c>
      <c r="L22" s="24">
        <f t="shared" si="3"/>
        <v>0</v>
      </c>
      <c r="M22" s="70">
        <f t="shared" si="1"/>
        <v>0</v>
      </c>
      <c r="N22" s="73">
        <f t="shared" si="1"/>
        <v>0</v>
      </c>
      <c r="O22" s="118">
        <f t="shared" si="1"/>
        <v>0</v>
      </c>
    </row>
    <row r="23" spans="1:15" ht="16.5" thickTop="1" thickBot="1" x14ac:dyDescent="0.3">
      <c r="A23" s="21" t="s">
        <v>26</v>
      </c>
      <c r="B23" s="25" t="e">
        <f>B21/B20</f>
        <v>#DIV/0!</v>
      </c>
      <c r="C23" s="48" t="e">
        <f>C21/C20</f>
        <v>#DIV/0!</v>
      </c>
      <c r="D23" s="26" t="e">
        <f t="shared" ref="D23:O23" si="4">D21/D20</f>
        <v>#DIV/0!</v>
      </c>
      <c r="E23" s="29" t="e">
        <f t="shared" si="4"/>
        <v>#DIV/0!</v>
      </c>
      <c r="F23" s="26" t="e">
        <f t="shared" si="4"/>
        <v>#DIV/0!</v>
      </c>
      <c r="G23" s="111" t="e">
        <f t="shared" si="4"/>
        <v>#DIV/0!</v>
      </c>
      <c r="H23" s="115" t="e">
        <f t="shared" ref="H23" si="5">H21/H20</f>
        <v>#DIV/0!</v>
      </c>
      <c r="I23" s="48" t="e">
        <f t="shared" si="4"/>
        <v>#DIV/0!</v>
      </c>
      <c r="J23" s="71" t="e">
        <f t="shared" ref="J23:L23" si="6">J21/J20</f>
        <v>#DIV/0!</v>
      </c>
      <c r="K23" s="110" t="e">
        <f t="shared" si="6"/>
        <v>#DIV/0!</v>
      </c>
      <c r="L23" s="116" t="e">
        <f t="shared" si="6"/>
        <v>#DIV/0!</v>
      </c>
      <c r="M23" s="48" t="e">
        <f t="shared" si="4"/>
        <v>#DIV/0!</v>
      </c>
      <c r="N23" s="72" t="e">
        <f t="shared" si="4"/>
        <v>#DIV/0!</v>
      </c>
      <c r="O23" s="31" t="e">
        <f t="shared" si="4"/>
        <v>#DIV/0!</v>
      </c>
    </row>
    <row r="24" spans="1:15" ht="15.75" thickTop="1" x14ac:dyDescent="0.25"/>
  </sheetData>
  <sheetProtection sheet="1" objects="1" scenarios="1"/>
  <mergeCells count="1">
    <mergeCell ref="A1:O1"/>
  </mergeCells>
  <pageMargins left="0.7" right="0.7" top="0.75" bottom="0.75" header="0.3" footer="0.3"/>
  <pageSetup paperSize="9" scale="5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Upravičeni stroški</vt:lpstr>
      <vt:lpstr>Projekt skupno</vt:lpstr>
      <vt:lpstr>'Upravičeni stroški'!Področje_tiskanja</vt:lpstr>
      <vt:lpstr>'Upravičeni stroški'!Tiskanje_naslovov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Škrbec</dc:creator>
  <cp:lastModifiedBy>Igor Milek</cp:lastModifiedBy>
  <cp:lastPrinted>2013-11-26T10:43:07Z</cp:lastPrinted>
  <dcterms:created xsi:type="dcterms:W3CDTF">2013-09-09T08:49:41Z</dcterms:created>
  <dcterms:modified xsi:type="dcterms:W3CDTF">2013-11-27T09:06:05Z</dcterms:modified>
</cp:coreProperties>
</file>